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0280" windowHeight="8955" activeTab="1"/>
  </bookViews>
  <sheets>
    <sheet name="2025" sheetId="3" r:id="rId1"/>
    <sheet name="2024" sheetId="2" r:id="rId2"/>
  </sheets>
  <definedNames>
    <definedName name="_xlnm.Print_Area" localSheetId="1">'2024'!$A$1:$K$23</definedName>
  </definedNames>
  <calcPr calcId="114210"/>
</workbook>
</file>

<file path=xl/calcChain.xml><?xml version="1.0" encoding="utf-8"?>
<calcChain xmlns="http://schemas.openxmlformats.org/spreadsheetml/2006/main">
  <c r="E9" i="2"/>
  <c r="E10"/>
  <c r="E12"/>
  <c r="E13"/>
  <c r="E14"/>
  <c r="E11"/>
  <c r="E6"/>
  <c r="C23"/>
  <c r="H10" i="3"/>
  <c r="H16"/>
  <c r="H9"/>
  <c r="H11"/>
  <c r="E14"/>
  <c r="E13"/>
  <c r="E12"/>
  <c r="E11"/>
  <c r="E6"/>
  <c r="C23"/>
  <c r="E10"/>
  <c r="E9"/>
  <c r="K22"/>
  <c r="J6"/>
  <c r="I6"/>
  <c r="H6"/>
  <c r="K6"/>
  <c r="F23"/>
  <c r="I6" i="2"/>
  <c r="J6"/>
  <c r="H6"/>
  <c r="K6"/>
  <c r="F23"/>
  <c r="K22"/>
</calcChain>
</file>

<file path=xl/sharedStrings.xml><?xml version="1.0" encoding="utf-8"?>
<sst xmlns="http://schemas.openxmlformats.org/spreadsheetml/2006/main" count="72" uniqueCount="27">
  <si>
    <t>КЕКВ</t>
  </si>
  <si>
    <t>нараховано</t>
  </si>
  <si>
    <t>надійшло</t>
  </si>
  <si>
    <t>відхилення у порівнянні з попереднім періодом</t>
  </si>
  <si>
    <t>середня чисельність проживаючих за рік</t>
  </si>
  <si>
    <t>Найменування</t>
  </si>
  <si>
    <t>Заробітна плата</t>
  </si>
  <si>
    <t>Нарахування на зарплату</t>
  </si>
  <si>
    <t>Придбання товарів</t>
  </si>
  <si>
    <t>Оплата послуг (крім комунальних)</t>
  </si>
  <si>
    <t>Оплата комунальних послуг</t>
  </si>
  <si>
    <t>Оплата теплопостачання</t>
  </si>
  <si>
    <t>Оплата водопостачання і водовідведення</t>
  </si>
  <si>
    <t>Оплата електроенергії</t>
  </si>
  <si>
    <t>Оплата природного газу</t>
  </si>
  <si>
    <t>Інші видатки</t>
  </si>
  <si>
    <t>Придбання обладнання і предметів довгострокового користування</t>
  </si>
  <si>
    <t>Реконструкція та реставрація</t>
  </si>
  <si>
    <t>Оплата інших енергоносіїв</t>
  </si>
  <si>
    <t>Капітальний ремонт житлового фонду</t>
  </si>
  <si>
    <t>грн.</t>
  </si>
  <si>
    <t xml:space="preserve"> </t>
  </si>
  <si>
    <t>фактичні видатки</t>
  </si>
  <si>
    <t>Таблиця №12</t>
  </si>
  <si>
    <t>Відхилення надходження від фактичних видатків</t>
  </si>
  <si>
    <t>Окремі заходи</t>
  </si>
  <si>
    <t>Аналіз результату діяльності гуртожитків НУ "Запорізька політехніка" за 2024-2025 роки</t>
  </si>
</sst>
</file>

<file path=xl/styles.xml><?xml version="1.0" encoding="utf-8"?>
<styleSheet xmlns="http://schemas.openxmlformats.org/spreadsheetml/2006/main">
  <fonts count="5">
    <font>
      <sz val="14"/>
      <color theme="1"/>
      <name val="Times New Roman"/>
      <family val="2"/>
      <charset val="204"/>
    </font>
    <font>
      <b/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10" fontId="0" fillId="0" borderId="0" xfId="0" applyNumberFormat="1"/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0" fontId="1" fillId="0" borderId="5" xfId="0" applyNumberFormat="1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opLeftCell="A10" workbookViewId="0">
      <selection activeCell="F19" sqref="F19"/>
    </sheetView>
  </sheetViews>
  <sheetFormatPr defaultRowHeight="18.75"/>
  <cols>
    <col min="1" max="1" width="6.77734375" customWidth="1"/>
    <col min="2" max="2" width="21.33203125" customWidth="1"/>
    <col min="3" max="4" width="13.88671875" bestFit="1" customWidth="1"/>
    <col min="5" max="5" width="15.6640625" customWidth="1"/>
    <col min="6" max="6" width="15.33203125" customWidth="1"/>
    <col min="7" max="7" width="13.88671875" bestFit="1" customWidth="1"/>
    <col min="8" max="8" width="14.33203125" customWidth="1"/>
    <col min="9" max="9" width="12.21875" customWidth="1"/>
    <col min="10" max="10" width="10.33203125" customWidth="1"/>
    <col min="11" max="11" width="15.6640625" customWidth="1"/>
  </cols>
  <sheetData>
    <row r="1" spans="1:12">
      <c r="K1" t="s">
        <v>23</v>
      </c>
    </row>
    <row r="2" spans="1:12" ht="57" customHeight="1">
      <c r="A2" s="24" t="s">
        <v>26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2" ht="21.75" customHeight="1" thickBot="1">
      <c r="A3" s="12"/>
      <c r="B3" s="12"/>
      <c r="C3" s="12"/>
      <c r="D3" s="12"/>
      <c r="E3" s="12"/>
      <c r="F3" s="12"/>
      <c r="G3" s="12"/>
      <c r="H3" s="12"/>
      <c r="I3" s="12"/>
      <c r="J3" s="12"/>
      <c r="K3" s="12" t="s">
        <v>20</v>
      </c>
    </row>
    <row r="4" spans="1:12" ht="42.75" customHeight="1" thickBot="1">
      <c r="A4" s="25" t="s">
        <v>0</v>
      </c>
      <c r="B4" s="25" t="s">
        <v>5</v>
      </c>
      <c r="C4" s="27">
        <v>2024</v>
      </c>
      <c r="D4" s="28"/>
      <c r="E4" s="29"/>
      <c r="F4" s="27">
        <v>2025</v>
      </c>
      <c r="G4" s="28"/>
      <c r="H4" s="29"/>
      <c r="I4" s="27" t="s">
        <v>3</v>
      </c>
      <c r="J4" s="28"/>
      <c r="K4" s="29"/>
    </row>
    <row r="5" spans="1:12" ht="52.5" customHeight="1" thickBot="1">
      <c r="A5" s="26"/>
      <c r="B5" s="26"/>
      <c r="C5" s="11" t="s">
        <v>1</v>
      </c>
      <c r="D5" s="11" t="s">
        <v>2</v>
      </c>
      <c r="E5" s="11" t="s">
        <v>22</v>
      </c>
      <c r="F5" s="11" t="s">
        <v>1</v>
      </c>
      <c r="G5" s="11" t="s">
        <v>2</v>
      </c>
      <c r="H5" s="11" t="s">
        <v>22</v>
      </c>
      <c r="I5" s="11" t="s">
        <v>1</v>
      </c>
      <c r="J5" s="11" t="s">
        <v>2</v>
      </c>
      <c r="K5" s="11" t="s">
        <v>22</v>
      </c>
    </row>
    <row r="6" spans="1:12" ht="30.75" customHeight="1">
      <c r="A6" s="7"/>
      <c r="B6" s="1"/>
      <c r="C6" s="3">
        <v>13148253.23</v>
      </c>
      <c r="D6" s="3">
        <v>13110970.130000001</v>
      </c>
      <c r="E6" s="3">
        <f>E7+E8+E9+E10+E11+E17+E18+E19</f>
        <v>15658805.84</v>
      </c>
      <c r="F6" s="3">
        <v>15319475.210000001</v>
      </c>
      <c r="G6" s="3">
        <v>15183317.699999999</v>
      </c>
      <c r="H6" s="3">
        <f>H7+H8+H9+H10+H11+H17+H18+H19+H20+H21</f>
        <v>13619468.35</v>
      </c>
      <c r="I6" s="2">
        <f>F6/C6-100%</f>
        <v>0.16513387307189853</v>
      </c>
      <c r="J6" s="2">
        <f>G6/D6-100%</f>
        <v>0.15806210749104932</v>
      </c>
      <c r="K6" s="13">
        <f>H6/E6-100%</f>
        <v>-0.13023582454739735</v>
      </c>
      <c r="L6" s="5"/>
    </row>
    <row r="7" spans="1:12" ht="28.5" customHeight="1">
      <c r="A7" s="6">
        <v>2111</v>
      </c>
      <c r="B7" s="10" t="s">
        <v>6</v>
      </c>
      <c r="C7" s="3"/>
      <c r="D7" s="3"/>
      <c r="E7" s="3">
        <v>4775002.0199999996</v>
      </c>
      <c r="F7" s="3"/>
      <c r="G7" s="3"/>
      <c r="H7" s="3">
        <v>4749805.99</v>
      </c>
      <c r="I7" s="4"/>
      <c r="J7" s="4"/>
      <c r="K7" s="9"/>
    </row>
    <row r="8" spans="1:12" ht="39" customHeight="1">
      <c r="A8" s="6">
        <v>2120</v>
      </c>
      <c r="B8" s="10" t="s">
        <v>7</v>
      </c>
      <c r="C8" s="3"/>
      <c r="D8" s="3"/>
      <c r="E8" s="3">
        <v>1056615.71</v>
      </c>
      <c r="F8" s="3"/>
      <c r="G8" s="3"/>
      <c r="H8" s="3">
        <v>1040076.38</v>
      </c>
      <c r="I8" s="4"/>
      <c r="J8" s="4"/>
      <c r="K8" s="9"/>
    </row>
    <row r="9" spans="1:12" ht="24.75" customHeight="1">
      <c r="A9" s="6">
        <v>2210</v>
      </c>
      <c r="B9" s="10" t="s">
        <v>8</v>
      </c>
      <c r="C9" s="3"/>
      <c r="D9" s="3"/>
      <c r="E9" s="3">
        <f>109913.95+6116.78+1140.34+39960.16</f>
        <v>157131.22999999998</v>
      </c>
      <c r="F9" s="3"/>
      <c r="G9" s="3"/>
      <c r="H9" s="3">
        <f>39046.54+18.86+1582.82+66045.4</f>
        <v>106693.62</v>
      </c>
      <c r="I9" s="4"/>
      <c r="J9" s="4"/>
      <c r="K9" s="9"/>
    </row>
    <row r="10" spans="1:12" ht="33.75" customHeight="1">
      <c r="A10" s="6">
        <v>2240</v>
      </c>
      <c r="B10" s="10" t="s">
        <v>9</v>
      </c>
      <c r="C10" s="3"/>
      <c r="D10" s="3"/>
      <c r="E10" s="3">
        <f>55154.94+571942.55</f>
        <v>627097.49</v>
      </c>
      <c r="F10" s="3"/>
      <c r="G10" s="3"/>
      <c r="H10" s="3">
        <f>300+5231.34+418668.32+22414.95</f>
        <v>446614.61000000004</v>
      </c>
      <c r="I10" s="4"/>
      <c r="J10" s="4"/>
      <c r="K10" s="9"/>
    </row>
    <row r="11" spans="1:12" ht="38.25" customHeight="1">
      <c r="A11" s="6">
        <v>2270</v>
      </c>
      <c r="B11" s="10" t="s">
        <v>10</v>
      </c>
      <c r="C11" s="3"/>
      <c r="D11" s="3"/>
      <c r="E11" s="3">
        <f>E12+E13+E14+E15+E16</f>
        <v>9034591.3900000006</v>
      </c>
      <c r="F11" s="3"/>
      <c r="G11" s="3"/>
      <c r="H11" s="3">
        <f>H12+H13+H14+H15+H16</f>
        <v>7249136.1500000004</v>
      </c>
      <c r="I11" s="4"/>
      <c r="J11" s="4"/>
      <c r="K11" s="9"/>
    </row>
    <row r="12" spans="1:12" ht="36" customHeight="1">
      <c r="A12" s="6">
        <v>2271</v>
      </c>
      <c r="B12" s="10" t="s">
        <v>11</v>
      </c>
      <c r="C12" s="3"/>
      <c r="D12" s="3"/>
      <c r="E12" s="3">
        <f>2193194.49+24</f>
        <v>2193218.4900000002</v>
      </c>
      <c r="F12" s="3"/>
      <c r="G12" s="3"/>
      <c r="H12" s="3">
        <v>1721087.58</v>
      </c>
      <c r="I12" s="4"/>
      <c r="J12" s="4"/>
      <c r="K12" s="9"/>
    </row>
    <row r="13" spans="1:12" ht="60" customHeight="1">
      <c r="A13" s="6">
        <v>2272</v>
      </c>
      <c r="B13" s="10" t="s">
        <v>12</v>
      </c>
      <c r="C13" s="3"/>
      <c r="D13" s="3"/>
      <c r="E13" s="3">
        <f>1340253.75+37583.04</f>
        <v>1377836.79</v>
      </c>
      <c r="F13" s="3"/>
      <c r="G13" s="3"/>
      <c r="H13" s="3">
        <v>818298.61</v>
      </c>
      <c r="I13" s="4"/>
      <c r="J13" s="4"/>
      <c r="K13" s="9"/>
    </row>
    <row r="14" spans="1:12" ht="27.75" customHeight="1">
      <c r="A14" s="6">
        <v>2273</v>
      </c>
      <c r="B14" s="10" t="s">
        <v>13</v>
      </c>
      <c r="C14" s="3"/>
      <c r="D14" s="3"/>
      <c r="E14" s="3">
        <f>5010091.38+304080.48</f>
        <v>5314171.8599999994</v>
      </c>
      <c r="F14" s="3"/>
      <c r="G14" s="3"/>
      <c r="H14" s="3">
        <v>4567901.37</v>
      </c>
      <c r="I14" s="4"/>
      <c r="J14" s="4"/>
      <c r="K14" s="9"/>
    </row>
    <row r="15" spans="1:12" ht="30.75" customHeight="1">
      <c r="A15" s="6">
        <v>2274</v>
      </c>
      <c r="B15" s="10" t="s">
        <v>14</v>
      </c>
      <c r="C15" s="3"/>
      <c r="D15" s="3"/>
      <c r="E15" s="3">
        <v>60964.4</v>
      </c>
      <c r="F15" s="3"/>
      <c r="G15" s="3"/>
      <c r="H15" s="3">
        <v>69602.06</v>
      </c>
      <c r="I15" s="4"/>
      <c r="J15" s="4"/>
      <c r="K15" s="9"/>
    </row>
    <row r="16" spans="1:12" ht="30.75" customHeight="1">
      <c r="A16" s="6">
        <v>2275</v>
      </c>
      <c r="B16" s="10" t="s">
        <v>18</v>
      </c>
      <c r="C16" s="3"/>
      <c r="D16" s="3"/>
      <c r="E16" s="3">
        <v>88399.85</v>
      </c>
      <c r="F16" s="3"/>
      <c r="G16" s="3"/>
      <c r="H16" s="3">
        <f>65858.58+6387.95</f>
        <v>72246.53</v>
      </c>
      <c r="I16" s="4"/>
      <c r="J16" s="4"/>
      <c r="K16" s="9"/>
    </row>
    <row r="17" spans="1:13" ht="30.75" hidden="1" customHeight="1">
      <c r="A17" s="6">
        <v>2282</v>
      </c>
      <c r="B17" s="10" t="s">
        <v>25</v>
      </c>
      <c r="C17" s="3"/>
      <c r="D17" s="3"/>
      <c r="E17" s="3"/>
      <c r="F17" s="3"/>
      <c r="G17" s="3"/>
      <c r="H17" s="3"/>
      <c r="I17" s="4"/>
      <c r="J17" s="4"/>
      <c r="K17" s="9"/>
    </row>
    <row r="18" spans="1:13" ht="22.5" customHeight="1">
      <c r="A18" s="6">
        <v>2800</v>
      </c>
      <c r="B18" s="10" t="s">
        <v>15</v>
      </c>
      <c r="C18" s="3"/>
      <c r="D18" s="3"/>
      <c r="E18" s="3">
        <v>3028</v>
      </c>
      <c r="F18" s="3"/>
      <c r="G18" s="3"/>
      <c r="H18" s="3">
        <v>21801.599999999999</v>
      </c>
      <c r="I18" s="4"/>
      <c r="J18" s="4"/>
      <c r="K18" s="9"/>
    </row>
    <row r="19" spans="1:13" ht="72" customHeight="1">
      <c r="A19" s="6">
        <v>3110</v>
      </c>
      <c r="B19" s="10" t="s">
        <v>16</v>
      </c>
      <c r="C19" s="3"/>
      <c r="D19" s="3"/>
      <c r="E19" s="3">
        <v>5340</v>
      </c>
      <c r="F19" s="3"/>
      <c r="G19" s="3"/>
      <c r="H19" s="3">
        <v>5340</v>
      </c>
      <c r="I19" s="4"/>
      <c r="J19" s="4"/>
      <c r="K19" s="9"/>
    </row>
    <row r="20" spans="1:13" ht="36.75" hidden="1" customHeight="1">
      <c r="A20" s="6">
        <v>3141</v>
      </c>
      <c r="B20" s="10" t="s">
        <v>17</v>
      </c>
      <c r="C20" s="3"/>
      <c r="D20" s="3"/>
      <c r="E20" s="3"/>
      <c r="F20" s="3"/>
      <c r="G20" s="3"/>
      <c r="H20" s="3"/>
      <c r="I20" s="4"/>
      <c r="J20" s="4"/>
      <c r="K20" s="8"/>
    </row>
    <row r="21" spans="1:13" ht="40.5" hidden="1" customHeight="1">
      <c r="A21" s="6">
        <v>3131</v>
      </c>
      <c r="B21" s="10" t="s">
        <v>19</v>
      </c>
      <c r="C21" s="3"/>
      <c r="D21" s="3"/>
      <c r="E21" s="3"/>
      <c r="F21" s="3"/>
      <c r="G21" s="3"/>
      <c r="H21" s="3"/>
      <c r="I21" s="4"/>
      <c r="J21" s="4"/>
      <c r="K21" s="8"/>
    </row>
    <row r="22" spans="1:13" ht="42" customHeight="1" thickBot="1">
      <c r="A22" s="21" t="s">
        <v>4</v>
      </c>
      <c r="B22" s="21"/>
      <c r="C22" s="22" t="s">
        <v>4</v>
      </c>
      <c r="D22" s="23"/>
      <c r="E22" s="14">
        <v>1006</v>
      </c>
      <c r="F22" s="22" t="s">
        <v>4</v>
      </c>
      <c r="G22" s="23"/>
      <c r="H22" s="14">
        <v>843</v>
      </c>
      <c r="I22" s="22" t="s">
        <v>4</v>
      </c>
      <c r="J22" s="23"/>
      <c r="K22" s="13">
        <f>H22/E22-100%</f>
        <v>-0.16202783300198809</v>
      </c>
    </row>
    <row r="23" spans="1:13" ht="37.5" customHeight="1" thickBot="1">
      <c r="A23" s="15" t="s">
        <v>24</v>
      </c>
      <c r="B23" s="16"/>
      <c r="C23" s="17">
        <f>D6-E6</f>
        <v>-2547835.709999999</v>
      </c>
      <c r="D23" s="17"/>
      <c r="E23" s="18"/>
      <c r="F23" s="17">
        <f>G6-H6</f>
        <v>1563849.3499999996</v>
      </c>
      <c r="G23" s="17"/>
      <c r="H23" s="18"/>
      <c r="I23" s="19"/>
      <c r="J23" s="19"/>
      <c r="K23" s="20"/>
    </row>
    <row r="24" spans="1:13">
      <c r="M24" t="s">
        <v>21</v>
      </c>
    </row>
  </sheetData>
  <mergeCells count="14">
    <mergeCell ref="A2:K2"/>
    <mergeCell ref="A4:A5"/>
    <mergeCell ref="B4:B5"/>
    <mergeCell ref="C4:E4"/>
    <mergeCell ref="F4:H4"/>
    <mergeCell ref="I4:K4"/>
    <mergeCell ref="A23:B23"/>
    <mergeCell ref="C23:E23"/>
    <mergeCell ref="F23:H23"/>
    <mergeCell ref="I23:K23"/>
    <mergeCell ref="A22:B22"/>
    <mergeCell ref="C22:D22"/>
    <mergeCell ref="F22:G22"/>
    <mergeCell ref="I22:J2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4"/>
  <sheetViews>
    <sheetView tabSelected="1" view="pageBreakPreview" zoomScale="60" zoomScaleNormal="60" workbookViewId="0">
      <selection activeCell="F23" sqref="F23:H23"/>
    </sheetView>
  </sheetViews>
  <sheetFormatPr defaultRowHeight="18.75"/>
  <cols>
    <col min="1" max="1" width="6.77734375" customWidth="1"/>
    <col min="2" max="2" width="21.33203125" customWidth="1"/>
    <col min="3" max="4" width="13.88671875" bestFit="1" customWidth="1"/>
    <col min="5" max="5" width="15.6640625" customWidth="1"/>
    <col min="6" max="6" width="15.33203125" customWidth="1"/>
    <col min="7" max="7" width="14" bestFit="1" customWidth="1"/>
    <col min="8" max="8" width="14.33203125" customWidth="1"/>
    <col min="9" max="9" width="12.21875" customWidth="1"/>
    <col min="10" max="10" width="10.33203125" customWidth="1"/>
    <col min="11" max="11" width="15.6640625" customWidth="1"/>
  </cols>
  <sheetData>
    <row r="1" spans="1:12">
      <c r="K1" t="s">
        <v>23</v>
      </c>
    </row>
    <row r="2" spans="1:12" ht="57" customHeight="1">
      <c r="A2" s="24" t="s">
        <v>26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2" ht="21.75" customHeight="1" thickBot="1">
      <c r="A3" s="12"/>
      <c r="B3" s="12"/>
      <c r="C3" s="12"/>
      <c r="D3" s="12"/>
      <c r="E3" s="12"/>
      <c r="F3" s="12"/>
      <c r="G3" s="12"/>
      <c r="H3" s="12"/>
      <c r="I3" s="12"/>
      <c r="J3" s="12"/>
      <c r="K3" s="12" t="s">
        <v>20</v>
      </c>
    </row>
    <row r="4" spans="1:12" ht="42.75" customHeight="1" thickBot="1">
      <c r="A4" s="25" t="s">
        <v>0</v>
      </c>
      <c r="B4" s="25" t="s">
        <v>5</v>
      </c>
      <c r="C4" s="27">
        <v>2024</v>
      </c>
      <c r="D4" s="28"/>
      <c r="E4" s="29"/>
      <c r="F4" s="27">
        <v>2025</v>
      </c>
      <c r="G4" s="28"/>
      <c r="H4" s="29"/>
      <c r="I4" s="27" t="s">
        <v>3</v>
      </c>
      <c r="J4" s="28"/>
      <c r="K4" s="29"/>
    </row>
    <row r="5" spans="1:12" ht="52.5" customHeight="1" thickBot="1">
      <c r="A5" s="26"/>
      <c r="B5" s="26"/>
      <c r="C5" s="11" t="s">
        <v>1</v>
      </c>
      <c r="D5" s="11" t="s">
        <v>2</v>
      </c>
      <c r="E5" s="11" t="s">
        <v>22</v>
      </c>
      <c r="F5" s="11" t="s">
        <v>1</v>
      </c>
      <c r="G5" s="11" t="s">
        <v>2</v>
      </c>
      <c r="H5" s="11" t="s">
        <v>22</v>
      </c>
      <c r="I5" s="11" t="s">
        <v>1</v>
      </c>
      <c r="J5" s="11" t="s">
        <v>2</v>
      </c>
      <c r="K5" s="11" t="s">
        <v>22</v>
      </c>
    </row>
    <row r="6" spans="1:12" ht="30.75" customHeight="1">
      <c r="A6" s="7"/>
      <c r="B6" s="1"/>
      <c r="C6" s="3">
        <v>13148253.23</v>
      </c>
      <c r="D6" s="3">
        <v>13110970.130000001</v>
      </c>
      <c r="E6" s="3">
        <f>E7+E8+E9+E10+E11+E17+E18+E19</f>
        <v>15658805.84</v>
      </c>
      <c r="F6" s="3">
        <v>15319475.210000001</v>
      </c>
      <c r="G6" s="3">
        <v>15183317.699999999</v>
      </c>
      <c r="H6" s="3">
        <f>H7+H8+H9+H10+H11+H17+H18+H19</f>
        <v>15731742.42</v>
      </c>
      <c r="I6" s="2">
        <f>F6/C6-100%</f>
        <v>0.16513387307189853</v>
      </c>
      <c r="J6" s="2">
        <f>G6/D6-100%</f>
        <v>0.15806210749104932</v>
      </c>
      <c r="K6" s="13">
        <f>H6/E6-100%</f>
        <v>4.6578634887779469E-3</v>
      </c>
      <c r="L6" s="5"/>
    </row>
    <row r="7" spans="1:12" ht="28.5" customHeight="1">
      <c r="A7" s="6">
        <v>2111</v>
      </c>
      <c r="B7" s="10" t="s">
        <v>6</v>
      </c>
      <c r="C7" s="3"/>
      <c r="D7" s="3"/>
      <c r="E7" s="3">
        <v>4775002.0199999996</v>
      </c>
      <c r="F7" s="3"/>
      <c r="G7" s="3"/>
      <c r="H7" s="3">
        <v>6481178.1799999997</v>
      </c>
      <c r="I7" s="4"/>
      <c r="J7" s="4"/>
      <c r="K7" s="9"/>
    </row>
    <row r="8" spans="1:12" ht="39" customHeight="1">
      <c r="A8" s="6">
        <v>2120</v>
      </c>
      <c r="B8" s="10" t="s">
        <v>7</v>
      </c>
      <c r="C8" s="3"/>
      <c r="D8" s="3"/>
      <c r="E8" s="3">
        <v>1056615.71</v>
      </c>
      <c r="F8" s="3"/>
      <c r="G8" s="3"/>
      <c r="H8" s="3">
        <v>1420978.26</v>
      </c>
      <c r="I8" s="4"/>
      <c r="J8" s="4"/>
      <c r="K8" s="9"/>
    </row>
    <row r="9" spans="1:12" ht="24.75" customHeight="1">
      <c r="A9" s="6">
        <v>2210</v>
      </c>
      <c r="B9" s="10" t="s">
        <v>8</v>
      </c>
      <c r="C9" s="3"/>
      <c r="D9" s="3"/>
      <c r="E9" s="3">
        <f>109913.95+6116.78+1140.34+39960.16</f>
        <v>157131.22999999998</v>
      </c>
      <c r="F9" s="3"/>
      <c r="G9" s="3"/>
      <c r="H9" s="3">
        <v>106693.62</v>
      </c>
      <c r="I9" s="4"/>
      <c r="J9" s="4"/>
      <c r="K9" s="9"/>
    </row>
    <row r="10" spans="1:12" ht="33.75" customHeight="1">
      <c r="A10" s="6">
        <v>2240</v>
      </c>
      <c r="B10" s="10" t="s">
        <v>9</v>
      </c>
      <c r="C10" s="3"/>
      <c r="D10" s="3"/>
      <c r="E10" s="3">
        <f>55154.94+571942.55</f>
        <v>627097.49</v>
      </c>
      <c r="F10" s="3"/>
      <c r="G10" s="3"/>
      <c r="H10" s="3">
        <v>446614.61</v>
      </c>
      <c r="I10" s="4"/>
      <c r="J10" s="4"/>
      <c r="K10" s="9"/>
    </row>
    <row r="11" spans="1:12" ht="38.25" customHeight="1">
      <c r="A11" s="6">
        <v>2270</v>
      </c>
      <c r="B11" s="10" t="s">
        <v>10</v>
      </c>
      <c r="C11" s="3"/>
      <c r="D11" s="3"/>
      <c r="E11" s="3">
        <f>E12+E13+E14+E15+E16</f>
        <v>9034591.3900000006</v>
      </c>
      <c r="F11" s="3"/>
      <c r="G11" s="3"/>
      <c r="H11" s="3">
        <v>7249136.1500000004</v>
      </c>
      <c r="I11" s="4"/>
      <c r="J11" s="4"/>
      <c r="K11" s="9"/>
    </row>
    <row r="12" spans="1:12" ht="36" customHeight="1">
      <c r="A12" s="6">
        <v>2271</v>
      </c>
      <c r="B12" s="10" t="s">
        <v>11</v>
      </c>
      <c r="C12" s="3"/>
      <c r="D12" s="3"/>
      <c r="E12" s="3">
        <f>2193194.49+24</f>
        <v>2193218.4900000002</v>
      </c>
      <c r="F12" s="3"/>
      <c r="G12" s="3"/>
      <c r="H12" s="3">
        <v>1721087.58</v>
      </c>
      <c r="I12" s="4"/>
      <c r="J12" s="4"/>
      <c r="K12" s="9"/>
    </row>
    <row r="13" spans="1:12" ht="60" customHeight="1">
      <c r="A13" s="6">
        <v>2272</v>
      </c>
      <c r="B13" s="10" t="s">
        <v>12</v>
      </c>
      <c r="C13" s="3"/>
      <c r="D13" s="3"/>
      <c r="E13" s="3">
        <f>1340253.75+37583.04</f>
        <v>1377836.79</v>
      </c>
      <c r="F13" s="3"/>
      <c r="G13" s="3"/>
      <c r="H13" s="3">
        <v>818298.61</v>
      </c>
      <c r="I13" s="4"/>
      <c r="J13" s="4"/>
      <c r="K13" s="9"/>
    </row>
    <row r="14" spans="1:12" ht="27.75" customHeight="1">
      <c r="A14" s="6">
        <v>2273</v>
      </c>
      <c r="B14" s="10" t="s">
        <v>13</v>
      </c>
      <c r="C14" s="3"/>
      <c r="D14" s="3"/>
      <c r="E14" s="3">
        <f>5010091.38+304080.48</f>
        <v>5314171.8599999994</v>
      </c>
      <c r="F14" s="3"/>
      <c r="G14" s="3"/>
      <c r="H14" s="3">
        <v>4567901.37</v>
      </c>
      <c r="I14" s="4"/>
      <c r="J14" s="4"/>
      <c r="K14" s="9"/>
    </row>
    <row r="15" spans="1:12" ht="30.75" customHeight="1">
      <c r="A15" s="6">
        <v>2274</v>
      </c>
      <c r="B15" s="10" t="s">
        <v>14</v>
      </c>
      <c r="C15" s="3"/>
      <c r="D15" s="3"/>
      <c r="E15" s="3">
        <v>60964.4</v>
      </c>
      <c r="F15" s="3"/>
      <c r="G15" s="3"/>
      <c r="H15" s="3">
        <v>69602.06</v>
      </c>
      <c r="I15" s="4"/>
      <c r="J15" s="4"/>
      <c r="K15" s="9"/>
    </row>
    <row r="16" spans="1:12" ht="30.75" customHeight="1">
      <c r="A16" s="6">
        <v>2275</v>
      </c>
      <c r="B16" s="10" t="s">
        <v>18</v>
      </c>
      <c r="C16" s="3"/>
      <c r="D16" s="3"/>
      <c r="E16" s="3">
        <v>88399.85</v>
      </c>
      <c r="F16" s="3"/>
      <c r="G16" s="3"/>
      <c r="H16" s="3">
        <v>72246.53</v>
      </c>
      <c r="I16" s="4"/>
      <c r="J16" s="4"/>
      <c r="K16" s="9"/>
    </row>
    <row r="17" spans="1:13" ht="30.75" customHeight="1">
      <c r="A17" s="6">
        <v>2282</v>
      </c>
      <c r="B17" s="10" t="s">
        <v>25</v>
      </c>
      <c r="C17" s="3"/>
      <c r="D17" s="3"/>
      <c r="E17" s="3"/>
      <c r="F17" s="3"/>
      <c r="G17" s="3"/>
      <c r="H17" s="3"/>
      <c r="I17" s="4"/>
      <c r="J17" s="4"/>
      <c r="K17" s="9"/>
    </row>
    <row r="18" spans="1:13" ht="22.5" customHeight="1">
      <c r="A18" s="6">
        <v>2800</v>
      </c>
      <c r="B18" s="10" t="s">
        <v>15</v>
      </c>
      <c r="C18" s="3"/>
      <c r="D18" s="3"/>
      <c r="E18" s="3">
        <v>3028</v>
      </c>
      <c r="F18" s="3"/>
      <c r="G18" s="3"/>
      <c r="H18" s="3">
        <v>21801.599999999999</v>
      </c>
      <c r="I18" s="4"/>
      <c r="J18" s="4"/>
      <c r="K18" s="9"/>
    </row>
    <row r="19" spans="1:13" ht="72" customHeight="1">
      <c r="A19" s="6">
        <v>3110</v>
      </c>
      <c r="B19" s="10" t="s">
        <v>16</v>
      </c>
      <c r="C19" s="3"/>
      <c r="D19" s="3"/>
      <c r="E19" s="3">
        <v>5340</v>
      </c>
      <c r="F19" s="3"/>
      <c r="G19" s="3"/>
      <c r="H19" s="3">
        <v>5340</v>
      </c>
      <c r="I19" s="4"/>
      <c r="J19" s="4"/>
      <c r="K19" s="9"/>
    </row>
    <row r="20" spans="1:13" ht="36.75" customHeight="1">
      <c r="A20" s="6">
        <v>3141</v>
      </c>
      <c r="B20" s="10" t="s">
        <v>17</v>
      </c>
      <c r="C20" s="3"/>
      <c r="D20" s="3"/>
      <c r="E20" s="3"/>
      <c r="F20" s="3"/>
      <c r="G20" s="3"/>
      <c r="H20" s="3"/>
      <c r="I20" s="4"/>
      <c r="J20" s="4"/>
      <c r="K20" s="8"/>
    </row>
    <row r="21" spans="1:13" ht="40.5" customHeight="1">
      <c r="A21" s="6">
        <v>3131</v>
      </c>
      <c r="B21" s="10" t="s">
        <v>19</v>
      </c>
      <c r="C21" s="3"/>
      <c r="D21" s="3"/>
      <c r="E21" s="3"/>
      <c r="F21" s="3"/>
      <c r="G21" s="3"/>
      <c r="H21" s="3"/>
      <c r="I21" s="4"/>
      <c r="J21" s="4"/>
      <c r="K21" s="8"/>
    </row>
    <row r="22" spans="1:13" ht="42" customHeight="1" thickBot="1">
      <c r="A22" s="21" t="s">
        <v>4</v>
      </c>
      <c r="B22" s="21"/>
      <c r="C22" s="22" t="s">
        <v>4</v>
      </c>
      <c r="D22" s="23"/>
      <c r="E22" s="14">
        <v>1006</v>
      </c>
      <c r="F22" s="22" t="s">
        <v>4</v>
      </c>
      <c r="G22" s="23"/>
      <c r="H22" s="14">
        <v>843</v>
      </c>
      <c r="I22" s="22" t="s">
        <v>4</v>
      </c>
      <c r="J22" s="23"/>
      <c r="K22" s="13">
        <f>H22/E22-100%</f>
        <v>-0.16202783300198809</v>
      </c>
    </row>
    <row r="23" spans="1:13" ht="37.5" customHeight="1" thickBot="1">
      <c r="A23" s="15" t="s">
        <v>24</v>
      </c>
      <c r="B23" s="16"/>
      <c r="C23" s="17">
        <f>D6-E6</f>
        <v>-2547835.709999999</v>
      </c>
      <c r="D23" s="17"/>
      <c r="E23" s="18"/>
      <c r="F23" s="17">
        <f>G6-H6</f>
        <v>-548424.72000000067</v>
      </c>
      <c r="G23" s="17"/>
      <c r="H23" s="18"/>
      <c r="I23" s="19"/>
      <c r="J23" s="19"/>
      <c r="K23" s="20"/>
    </row>
    <row r="24" spans="1:13">
      <c r="M24" t="s">
        <v>21</v>
      </c>
    </row>
  </sheetData>
  <mergeCells count="14">
    <mergeCell ref="A22:B22"/>
    <mergeCell ref="C23:E23"/>
    <mergeCell ref="C22:D22"/>
    <mergeCell ref="A23:B23"/>
    <mergeCell ref="F22:G22"/>
    <mergeCell ref="I22:J22"/>
    <mergeCell ref="F23:H23"/>
    <mergeCell ref="I23:K23"/>
    <mergeCell ref="A2:K2"/>
    <mergeCell ref="A4:A5"/>
    <mergeCell ref="B4:B5"/>
    <mergeCell ref="C4:E4"/>
    <mergeCell ref="F4:H4"/>
    <mergeCell ref="I4:K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  <rowBreaks count="1" manualBreakCount="1">
    <brk id="23" max="16383" man="1"/>
  </rowBreaks>
  <colBreaks count="1" manualBreakCount="1">
    <brk id="11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2025</vt:lpstr>
      <vt:lpstr>2024</vt:lpstr>
      <vt:lpstr>'2024'!Область_печати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</dc:creator>
  <cp:lastModifiedBy>G33Fedotova</cp:lastModifiedBy>
  <cp:lastPrinted>2026-01-26T08:00:03Z</cp:lastPrinted>
  <dcterms:created xsi:type="dcterms:W3CDTF">2019-03-25T07:24:52Z</dcterms:created>
  <dcterms:modified xsi:type="dcterms:W3CDTF">2026-01-29T06:05:47Z</dcterms:modified>
</cp:coreProperties>
</file>