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20280" windowHeight="8955"/>
  </bookViews>
  <sheets>
    <sheet name="2025" sheetId="11" r:id="rId1"/>
    <sheet name="2024" sheetId="10" r:id="rId2"/>
  </sheets>
  <calcPr calcId="145621"/>
</workbook>
</file>

<file path=xl/calcChain.xml><?xml version="1.0" encoding="utf-8"?>
<calcChain xmlns="http://schemas.openxmlformats.org/spreadsheetml/2006/main">
  <c r="G6" i="11" l="1"/>
  <c r="H10" i="11" l="1"/>
  <c r="H6" i="11" s="1"/>
  <c r="D10" i="11" l="1"/>
  <c r="D6" i="11" s="1"/>
  <c r="B19" i="11" s="1"/>
  <c r="K6" i="11"/>
  <c r="J6" i="11"/>
  <c r="F19" i="11"/>
  <c r="L18" i="11" l="1"/>
  <c r="L6" i="11"/>
  <c r="H18" i="10"/>
  <c r="L18" i="10" l="1"/>
  <c r="H10" i="10"/>
  <c r="D10" i="10"/>
  <c r="D9" i="10"/>
  <c r="D6" i="10" s="1"/>
  <c r="B19" i="10" s="1"/>
  <c r="K6" i="10"/>
  <c r="J6" i="10"/>
  <c r="H6" i="10"/>
  <c r="F19" i="10" s="1"/>
  <c r="L6" i="10" l="1"/>
</calcChain>
</file>

<file path=xl/sharedStrings.xml><?xml version="1.0" encoding="utf-8"?>
<sst xmlns="http://schemas.openxmlformats.org/spreadsheetml/2006/main" count="60" uniqueCount="23">
  <si>
    <t>нараховано</t>
  </si>
  <si>
    <t>надійшло</t>
  </si>
  <si>
    <t>фактичні видатки</t>
  </si>
  <si>
    <t>середня чисельність студентів за рік</t>
  </si>
  <si>
    <t>відхилення у порівнянні з попереднім періодом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</si>
  <si>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</si>
  <si>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</si>
  <si>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</si>
  <si>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</si>
  <si>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</si>
  <si>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</si>
  <si>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</si>
  <si>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</si>
  <si>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Окремі заходи по реалізації державних(регіональних)програм</t>
  </si>
  <si>
    <t>Інші поточні видатки</t>
  </si>
  <si>
    <t>Оплата інших енергоносіїв</t>
  </si>
  <si>
    <t>грн.</t>
  </si>
  <si>
    <t>Таблиця № 11</t>
  </si>
  <si>
    <t>2023 рік</t>
  </si>
  <si>
    <t>Аналіз результату діяльності "Військової кафедри НУ "Запорізька політехніка"" за 2023р.-2024р.</t>
  </si>
  <si>
    <t>2024 рік</t>
  </si>
  <si>
    <t>2025 рік</t>
  </si>
  <si>
    <t>Аналіз результату діяльності "Військової кафедри НУ "Запорізька політехніка"" за 2024р.-2025р.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</si>
</sst>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4"/>
      <color theme="1"/>
      <name val="Times New Roman"/>
      <family val="2"/>
      <charset val="204"/>
    </font>
    <font>
      <b/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6"/>
      <color indexed="8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2" fontId="3" fillId="0" borderId="5" xfId="0" applyNumberFormat="1" applyFont="1" applyBorder="1" applyAlignment="1">
      <alignment vertical="center" wrapText="1"/>
    </xf>
    <xf numFmtId="164" fontId="0" fillId="0" borderId="0" xfId="0" applyNumberFormat="1"/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0" fillId="0" borderId="0" xfId="0" applyNumberFormat="1"/>
    <xf numFmtId="2" fontId="3" fillId="0" borderId="15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A2" sqref="A2:L19"/>
    </sheetView>
  </sheetViews>
  <sheetFormatPr defaultRowHeight="18.75" x14ac:dyDescent="0.3"/>
  <cols>
    <col min="1" max="1" width="25.88671875" customWidth="1"/>
    <col min="2" max="2" width="13.88671875" customWidth="1"/>
    <col min="3" max="3" width="13.33203125" customWidth="1"/>
    <col min="4" max="4" width="13.109375" customWidth="1"/>
    <col min="5" max="5" width="1" hidden="1" customWidth="1"/>
    <col min="6" max="6" width="14.21875" customWidth="1"/>
    <col min="7" max="7" width="13.5546875" customWidth="1"/>
    <col min="8" max="8" width="13.21875" customWidth="1"/>
    <col min="9" max="9" width="1.21875" hidden="1" customWidth="1"/>
    <col min="10" max="10" width="10.77734375" customWidth="1"/>
    <col min="11" max="11" width="10.5546875" customWidth="1"/>
    <col min="12" max="12" width="12.44140625" customWidth="1"/>
    <col min="14" max="14" width="9.5546875" bestFit="1" customWidth="1"/>
  </cols>
  <sheetData>
    <row r="1" spans="1:14" ht="20.25" x14ac:dyDescent="0.3">
      <c r="A1" s="23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4" ht="22.5" x14ac:dyDescent="0.3">
      <c r="A2" s="24" t="s">
        <v>22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4" ht="22.5" x14ac:dyDescent="0.3">
      <c r="A3" s="8"/>
      <c r="B3" s="16"/>
      <c r="C3" s="16"/>
      <c r="D3" s="16"/>
      <c r="E3" s="8"/>
      <c r="F3" s="16"/>
      <c r="G3" s="16"/>
      <c r="H3" s="16"/>
      <c r="I3" s="8"/>
      <c r="J3" s="16"/>
      <c r="K3" s="16"/>
      <c r="L3" s="16" t="s">
        <v>16</v>
      </c>
    </row>
    <row r="4" spans="1:14" ht="38.25" customHeight="1" x14ac:dyDescent="0.3">
      <c r="B4" s="25" t="s">
        <v>20</v>
      </c>
      <c r="C4" s="25"/>
      <c r="D4" s="25"/>
      <c r="E4" s="26"/>
      <c r="F4" s="25" t="s">
        <v>21</v>
      </c>
      <c r="G4" s="25"/>
      <c r="H4" s="25"/>
      <c r="I4" s="29"/>
      <c r="J4" s="32" t="s">
        <v>4</v>
      </c>
      <c r="K4" s="33"/>
      <c r="L4" s="34"/>
    </row>
    <row r="5" spans="1:14" ht="37.5" x14ac:dyDescent="0.3">
      <c r="A5" s="17"/>
      <c r="B5" s="17" t="s">
        <v>0</v>
      </c>
      <c r="C5" s="17" t="s">
        <v>1</v>
      </c>
      <c r="D5" s="17" t="s">
        <v>2</v>
      </c>
      <c r="E5" s="27"/>
      <c r="F5" s="17" t="s">
        <v>0</v>
      </c>
      <c r="G5" s="17" t="s">
        <v>1</v>
      </c>
      <c r="H5" s="17" t="s">
        <v>2</v>
      </c>
      <c r="I5" s="30"/>
      <c r="J5" s="17" t="s">
        <v>0</v>
      </c>
      <c r="K5" s="17" t="s">
        <v>1</v>
      </c>
      <c r="L5" s="17" t="s">
        <v>2</v>
      </c>
    </row>
    <row r="6" spans="1:14" ht="20.25" x14ac:dyDescent="0.3">
      <c r="A6" s="2"/>
      <c r="B6" s="5">
        <v>2509255.58</v>
      </c>
      <c r="C6" s="5">
        <v>2342731.83</v>
      </c>
      <c r="D6" s="5">
        <f>D7+D8+D9+D10+D11+D12+D13+D14+D15+D16+D17</f>
        <v>3319974.21</v>
      </c>
      <c r="E6" s="27"/>
      <c r="F6" s="5">
        <v>2209790.42</v>
      </c>
      <c r="G6" s="5">
        <f>2269602-24520</f>
        <v>2245082</v>
      </c>
      <c r="H6" s="5">
        <f>SUM(H7:H16)</f>
        <v>2721102.02</v>
      </c>
      <c r="I6" s="30"/>
      <c r="J6" s="6">
        <f>(F6-B6)/B6</f>
        <v>-0.11934422399491093</v>
      </c>
      <c r="K6" s="6">
        <f>(G6/C6*100-100)%</f>
        <v>-4.1682034942941044E-2</v>
      </c>
      <c r="L6" s="6">
        <f>(H6/D6*100-100)%</f>
        <v>-0.18038459099957876</v>
      </c>
      <c r="N6" s="18"/>
    </row>
    <row r="7" spans="1:14" x14ac:dyDescent="0.3">
      <c r="A7" s="4" t="s">
        <v>5</v>
      </c>
      <c r="B7" s="17"/>
      <c r="C7" s="17"/>
      <c r="D7" s="17">
        <v>2000249.28</v>
      </c>
      <c r="E7" s="27"/>
      <c r="F7" s="17"/>
      <c r="G7" s="17"/>
      <c r="H7" s="17">
        <v>1608720.36</v>
      </c>
      <c r="I7" s="30"/>
      <c r="J7" s="1"/>
      <c r="K7" s="1"/>
      <c r="L7" s="3"/>
    </row>
    <row r="8" spans="1:14" ht="37.5" x14ac:dyDescent="0.3">
      <c r="A8" s="4" t="s">
        <v>6</v>
      </c>
      <c r="B8" s="17"/>
      <c r="C8" s="17"/>
      <c r="D8" s="17">
        <v>410654.84</v>
      </c>
      <c r="E8" s="27"/>
      <c r="F8" s="17"/>
      <c r="G8" s="17"/>
      <c r="H8" s="17">
        <v>319463.42</v>
      </c>
      <c r="I8" s="30"/>
      <c r="J8" s="1"/>
      <c r="K8" s="1"/>
      <c r="L8" s="3"/>
    </row>
    <row r="9" spans="1:14" ht="37.5" x14ac:dyDescent="0.3">
      <c r="A9" s="4" t="s">
        <v>7</v>
      </c>
      <c r="B9" s="17"/>
      <c r="C9" s="17"/>
      <c r="D9" s="17"/>
      <c r="E9" s="27"/>
      <c r="F9" s="17"/>
      <c r="G9" s="17"/>
      <c r="H9" s="17"/>
      <c r="I9" s="30"/>
      <c r="J9" s="1"/>
      <c r="K9" s="1"/>
      <c r="L9" s="3"/>
    </row>
    <row r="10" spans="1:14" ht="37.5" x14ac:dyDescent="0.3">
      <c r="A10" s="4" t="s">
        <v>8</v>
      </c>
      <c r="B10" s="17"/>
      <c r="C10" s="17"/>
      <c r="D10" s="17">
        <f>108557.36+1458.55+1341.98</f>
        <v>111357.89</v>
      </c>
      <c r="E10" s="27"/>
      <c r="F10" s="17"/>
      <c r="G10" s="17"/>
      <c r="H10" s="17">
        <f>124741.08+15428.38+21380.72</f>
        <v>161550.18</v>
      </c>
      <c r="I10" s="30"/>
      <c r="J10" s="1"/>
      <c r="K10" s="1"/>
      <c r="L10" s="3"/>
    </row>
    <row r="11" spans="1:14" x14ac:dyDescent="0.3">
      <c r="A11" s="4" t="s">
        <v>9</v>
      </c>
      <c r="B11" s="17"/>
      <c r="C11" s="17"/>
      <c r="D11" s="17">
        <v>42018.8</v>
      </c>
      <c r="E11" s="27"/>
      <c r="F11" s="17"/>
      <c r="G11" s="17"/>
      <c r="H11" s="17">
        <v>27494.35</v>
      </c>
      <c r="I11" s="30"/>
      <c r="J11" s="1"/>
      <c r="K11" s="1"/>
      <c r="L11" s="3"/>
    </row>
    <row r="12" spans="1:14" ht="37.5" x14ac:dyDescent="0.3">
      <c r="A12" s="4" t="s">
        <v>10</v>
      </c>
      <c r="B12" s="17"/>
      <c r="C12" s="17"/>
      <c r="D12" s="17">
        <v>9214.77</v>
      </c>
      <c r="E12" s="27"/>
      <c r="F12" s="17"/>
      <c r="G12" s="17"/>
      <c r="H12" s="17">
        <v>9731.52</v>
      </c>
      <c r="I12" s="30"/>
      <c r="J12" s="1"/>
      <c r="K12" s="1"/>
      <c r="L12" s="3"/>
    </row>
    <row r="13" spans="1:14" ht="24" customHeight="1" x14ac:dyDescent="0.3">
      <c r="A13" s="4" t="s">
        <v>11</v>
      </c>
      <c r="B13" s="17"/>
      <c r="C13" s="17"/>
      <c r="D13" s="17">
        <v>639741.16</v>
      </c>
      <c r="E13" s="27"/>
      <c r="F13" s="17"/>
      <c r="G13" s="17"/>
      <c r="H13" s="17">
        <v>477261.76</v>
      </c>
      <c r="I13" s="30"/>
      <c r="J13" s="1"/>
      <c r="K13" s="1"/>
      <c r="L13" s="3"/>
    </row>
    <row r="14" spans="1:14" ht="24" customHeight="1" x14ac:dyDescent="0.3">
      <c r="A14" s="4" t="s">
        <v>12</v>
      </c>
      <c r="B14" s="17"/>
      <c r="C14" s="17"/>
      <c r="D14" s="17">
        <v>106420.67</v>
      </c>
      <c r="E14" s="27"/>
      <c r="F14" s="17"/>
      <c r="G14" s="17"/>
      <c r="H14" s="17">
        <v>116387.29</v>
      </c>
      <c r="I14" s="30"/>
      <c r="J14" s="1"/>
      <c r="K14" s="1"/>
      <c r="L14" s="3"/>
    </row>
    <row r="15" spans="1:14" ht="37.5" x14ac:dyDescent="0.3">
      <c r="A15" s="4" t="s">
        <v>15</v>
      </c>
      <c r="B15" s="17"/>
      <c r="C15" s="17"/>
      <c r="D15" s="17">
        <v>316.8</v>
      </c>
      <c r="E15" s="27"/>
      <c r="F15" s="17"/>
      <c r="G15" s="17"/>
      <c r="H15" s="17">
        <v>493.14</v>
      </c>
      <c r="I15" s="30"/>
      <c r="J15" s="1"/>
      <c r="K15" s="1"/>
      <c r="L15" s="3"/>
    </row>
    <row r="16" spans="1:14" ht="75" x14ac:dyDescent="0.3">
      <c r="A16" s="4" t="s">
        <v>13</v>
      </c>
      <c r="B16" s="17"/>
      <c r="C16" s="17"/>
      <c r="D16" s="17"/>
      <c r="E16" s="27"/>
      <c r="F16" s="17"/>
      <c r="G16" s="17"/>
      <c r="H16" s="17"/>
      <c r="I16" s="30"/>
      <c r="J16" s="1"/>
      <c r="K16" s="1"/>
      <c r="L16" s="3"/>
    </row>
    <row r="17" spans="1:12" ht="27.75" customHeight="1" x14ac:dyDescent="0.3">
      <c r="A17" s="4" t="s">
        <v>14</v>
      </c>
      <c r="B17" s="1"/>
      <c r="C17" s="1"/>
      <c r="D17" s="1"/>
      <c r="E17" s="27"/>
      <c r="F17" s="1"/>
      <c r="G17" s="1"/>
      <c r="H17" s="1"/>
      <c r="I17" s="30"/>
      <c r="J17" s="1"/>
      <c r="K17" s="1"/>
      <c r="L17" s="3"/>
    </row>
    <row r="18" spans="1:12" ht="36" customHeight="1" thickBot="1" x14ac:dyDescent="0.35">
      <c r="A18" s="10" t="s">
        <v>3</v>
      </c>
      <c r="B18" s="35" t="s">
        <v>3</v>
      </c>
      <c r="C18" s="36"/>
      <c r="D18" s="15">
        <v>158</v>
      </c>
      <c r="E18" s="27"/>
      <c r="F18" s="35" t="s">
        <v>3</v>
      </c>
      <c r="G18" s="36"/>
      <c r="H18" s="15">
        <v>116</v>
      </c>
      <c r="I18" s="30"/>
      <c r="J18" s="35" t="s">
        <v>3</v>
      </c>
      <c r="K18" s="36"/>
      <c r="L18" s="7">
        <f>(H18/D18*100-100)%</f>
        <v>-0.2658227848101265</v>
      </c>
    </row>
    <row r="19" spans="1:12" ht="32.25" customHeight="1" thickBot="1" x14ac:dyDescent="0.35">
      <c r="A19" s="11"/>
      <c r="B19" s="19">
        <f>C6-D6</f>
        <v>-977242.37999999989</v>
      </c>
      <c r="C19" s="20"/>
      <c r="D19" s="21"/>
      <c r="E19" s="28"/>
      <c r="F19" s="19">
        <f>G6-H6</f>
        <v>-476020.02</v>
      </c>
      <c r="G19" s="20"/>
      <c r="H19" s="21"/>
      <c r="I19" s="31"/>
      <c r="J19" s="22"/>
      <c r="K19" s="20"/>
      <c r="L19" s="21"/>
    </row>
    <row r="20" spans="1:12" x14ac:dyDescent="0.3">
      <c r="D20" s="12"/>
      <c r="H20" s="12"/>
    </row>
  </sheetData>
  <mergeCells count="13">
    <mergeCell ref="B19:D19"/>
    <mergeCell ref="F19:H19"/>
    <mergeCell ref="J19:L19"/>
    <mergeCell ref="A1:L1"/>
    <mergeCell ref="A2:L2"/>
    <mergeCell ref="B4:D4"/>
    <mergeCell ref="E4:E19"/>
    <mergeCell ref="F4:H4"/>
    <mergeCell ref="I4:I19"/>
    <mergeCell ref="J4:L4"/>
    <mergeCell ref="B18:C18"/>
    <mergeCell ref="F18:G18"/>
    <mergeCell ref="J18:K1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B19" sqref="B19:D19"/>
    </sheetView>
  </sheetViews>
  <sheetFormatPr defaultRowHeight="18.75" x14ac:dyDescent="0.3"/>
  <cols>
    <col min="1" max="1" width="25.88671875" customWidth="1"/>
    <col min="2" max="2" width="15.33203125" customWidth="1"/>
    <col min="3" max="3" width="14.88671875" customWidth="1"/>
    <col min="4" max="4" width="14.6640625" customWidth="1"/>
    <col min="5" max="5" width="1" hidden="1" customWidth="1"/>
    <col min="6" max="6" width="14.21875" customWidth="1"/>
    <col min="7" max="7" width="15.109375" customWidth="1"/>
    <col min="8" max="8" width="14.5546875" customWidth="1"/>
    <col min="9" max="9" width="1.21875" hidden="1" customWidth="1"/>
    <col min="10" max="10" width="12.21875" customWidth="1"/>
    <col min="11" max="11" width="10.33203125" customWidth="1"/>
    <col min="12" max="12" width="12.44140625" customWidth="1"/>
  </cols>
  <sheetData>
    <row r="1" spans="1:12" ht="20.25" x14ac:dyDescent="0.3">
      <c r="A1" s="23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2.5" x14ac:dyDescent="0.3">
      <c r="A2" s="24" t="s">
        <v>19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ht="22.5" x14ac:dyDescent="0.3">
      <c r="A3" s="8"/>
      <c r="B3" s="13"/>
      <c r="C3" s="13"/>
      <c r="D3" s="13"/>
      <c r="E3" s="8"/>
      <c r="F3" s="13"/>
      <c r="G3" s="13"/>
      <c r="H3" s="13"/>
      <c r="I3" s="8"/>
      <c r="J3" s="13"/>
      <c r="K3" s="13"/>
      <c r="L3" s="13" t="s">
        <v>16</v>
      </c>
    </row>
    <row r="4" spans="1:12" ht="38.25" customHeight="1" x14ac:dyDescent="0.3">
      <c r="B4" s="25" t="s">
        <v>18</v>
      </c>
      <c r="C4" s="25"/>
      <c r="D4" s="25"/>
      <c r="E4" s="26"/>
      <c r="F4" s="25" t="s">
        <v>20</v>
      </c>
      <c r="G4" s="25"/>
      <c r="H4" s="25"/>
      <c r="I4" s="29"/>
      <c r="J4" s="32" t="s">
        <v>4</v>
      </c>
      <c r="K4" s="33"/>
      <c r="L4" s="34"/>
    </row>
    <row r="5" spans="1:12" ht="37.5" x14ac:dyDescent="0.3">
      <c r="A5" s="14"/>
      <c r="B5" s="14" t="s">
        <v>0</v>
      </c>
      <c r="C5" s="14" t="s">
        <v>1</v>
      </c>
      <c r="D5" s="14" t="s">
        <v>2</v>
      </c>
      <c r="E5" s="27"/>
      <c r="F5" s="14" t="s">
        <v>0</v>
      </c>
      <c r="G5" s="14" t="s">
        <v>1</v>
      </c>
      <c r="H5" s="14" t="s">
        <v>2</v>
      </c>
      <c r="I5" s="30"/>
      <c r="J5" s="14" t="s">
        <v>0</v>
      </c>
      <c r="K5" s="14" t="s">
        <v>1</v>
      </c>
      <c r="L5" s="14" t="s">
        <v>2</v>
      </c>
    </row>
    <row r="6" spans="1:12" ht="20.25" x14ac:dyDescent="0.3">
      <c r="A6" s="2"/>
      <c r="B6" s="5">
        <v>2898874.87</v>
      </c>
      <c r="C6" s="5">
        <v>2845578.24</v>
      </c>
      <c r="D6" s="5">
        <f>D7+D8+D9+D10+D11+D12+D13+D14+D15+D16+D17</f>
        <v>3440490.8099999996</v>
      </c>
      <c r="E6" s="27"/>
      <c r="F6" s="5">
        <v>2509255.58</v>
      </c>
      <c r="G6" s="5">
        <v>2342731.83</v>
      </c>
      <c r="H6" s="5">
        <f>H7+H8+H9+H10+H11+H12+H13+H14+H15+H16+H17</f>
        <v>3319974.21</v>
      </c>
      <c r="I6" s="30"/>
      <c r="J6" s="6">
        <f>(F6-B6)/B6</f>
        <v>-0.13440362467249234</v>
      </c>
      <c r="K6" s="6">
        <f>(G6/C6*100-100)%</f>
        <v>-0.17671150381020623</v>
      </c>
      <c r="L6" s="6">
        <f>(H6/D6*100-100)%</f>
        <v>-3.5028897519420926E-2</v>
      </c>
    </row>
    <row r="7" spans="1:12" x14ac:dyDescent="0.3">
      <c r="A7" s="4" t="s">
        <v>5</v>
      </c>
      <c r="B7" s="14"/>
      <c r="C7" s="14"/>
      <c r="D7" s="14">
        <v>2279227.2799999998</v>
      </c>
      <c r="E7" s="27"/>
      <c r="F7" s="14"/>
      <c r="G7" s="14"/>
      <c r="H7" s="14">
        <v>2000249.28</v>
      </c>
      <c r="I7" s="30"/>
      <c r="J7" s="1"/>
      <c r="K7" s="1"/>
      <c r="L7" s="3"/>
    </row>
    <row r="8" spans="1:12" ht="37.5" x14ac:dyDescent="0.3">
      <c r="A8" s="4" t="s">
        <v>6</v>
      </c>
      <c r="B8" s="14"/>
      <c r="C8" s="14"/>
      <c r="D8" s="14">
        <v>469137.82</v>
      </c>
      <c r="E8" s="27"/>
      <c r="F8" s="14"/>
      <c r="G8" s="14"/>
      <c r="H8" s="14">
        <v>410654.84</v>
      </c>
      <c r="I8" s="30"/>
      <c r="J8" s="1"/>
      <c r="K8" s="1"/>
      <c r="L8" s="3"/>
    </row>
    <row r="9" spans="1:12" ht="37.5" x14ac:dyDescent="0.3">
      <c r="A9" s="4" t="s">
        <v>7</v>
      </c>
      <c r="B9" s="14"/>
      <c r="C9" s="14"/>
      <c r="D9" s="14">
        <f>4007.14+3002.32</f>
        <v>7009.46</v>
      </c>
      <c r="E9" s="27"/>
      <c r="F9" s="14"/>
      <c r="G9" s="14"/>
      <c r="H9" s="14"/>
      <c r="I9" s="30"/>
      <c r="J9" s="1"/>
      <c r="K9" s="1"/>
      <c r="L9" s="3"/>
    </row>
    <row r="10" spans="1:12" ht="37.5" x14ac:dyDescent="0.3">
      <c r="A10" s="4" t="s">
        <v>8</v>
      </c>
      <c r="B10" s="14"/>
      <c r="C10" s="14"/>
      <c r="D10" s="14">
        <f>93470.48+342</f>
        <v>93812.479999999996</v>
      </c>
      <c r="E10" s="27"/>
      <c r="F10" s="14"/>
      <c r="G10" s="14"/>
      <c r="H10" s="14">
        <f>108557.36+1458.55+1341.98</f>
        <v>111357.89</v>
      </c>
      <c r="I10" s="30"/>
      <c r="J10" s="1"/>
      <c r="K10" s="1"/>
      <c r="L10" s="3"/>
    </row>
    <row r="11" spans="1:12" x14ac:dyDescent="0.3">
      <c r="A11" s="4" t="s">
        <v>9</v>
      </c>
      <c r="B11" s="14"/>
      <c r="C11" s="14"/>
      <c r="D11" s="14">
        <v>0</v>
      </c>
      <c r="E11" s="27"/>
      <c r="F11" s="14"/>
      <c r="G11" s="14"/>
      <c r="H11" s="14">
        <v>42018.8</v>
      </c>
      <c r="I11" s="30"/>
      <c r="J11" s="1"/>
      <c r="K11" s="1"/>
      <c r="L11" s="3"/>
    </row>
    <row r="12" spans="1:12" ht="37.5" x14ac:dyDescent="0.3">
      <c r="A12" s="4" t="s">
        <v>10</v>
      </c>
      <c r="B12" s="14"/>
      <c r="C12" s="14"/>
      <c r="D12" s="14">
        <v>6533.17</v>
      </c>
      <c r="E12" s="27"/>
      <c r="F12" s="14"/>
      <c r="G12" s="14"/>
      <c r="H12" s="14">
        <v>9214.77</v>
      </c>
      <c r="I12" s="30"/>
      <c r="J12" s="1"/>
      <c r="K12" s="1"/>
      <c r="L12" s="3"/>
    </row>
    <row r="13" spans="1:12" ht="24" customHeight="1" x14ac:dyDescent="0.3">
      <c r="A13" s="4" t="s">
        <v>11</v>
      </c>
      <c r="B13" s="14"/>
      <c r="C13" s="14"/>
      <c r="D13" s="14">
        <v>434578.9</v>
      </c>
      <c r="E13" s="27"/>
      <c r="F13" s="14"/>
      <c r="G13" s="14"/>
      <c r="H13" s="14">
        <v>639741.16</v>
      </c>
      <c r="I13" s="30"/>
      <c r="J13" s="1"/>
      <c r="K13" s="1"/>
      <c r="L13" s="3"/>
    </row>
    <row r="14" spans="1:12" ht="24" customHeight="1" x14ac:dyDescent="0.3">
      <c r="A14" s="4" t="s">
        <v>12</v>
      </c>
      <c r="B14" s="14"/>
      <c r="C14" s="14"/>
      <c r="D14" s="14">
        <v>146117.06</v>
      </c>
      <c r="E14" s="27"/>
      <c r="F14" s="14"/>
      <c r="G14" s="14"/>
      <c r="H14" s="14">
        <v>106420.67</v>
      </c>
      <c r="I14" s="30"/>
      <c r="J14" s="1"/>
      <c r="K14" s="1"/>
      <c r="L14" s="3"/>
    </row>
    <row r="15" spans="1:12" ht="37.5" x14ac:dyDescent="0.3">
      <c r="A15" s="4" t="s">
        <v>15</v>
      </c>
      <c r="B15" s="14"/>
      <c r="C15" s="14"/>
      <c r="D15" s="14">
        <v>2774.64</v>
      </c>
      <c r="E15" s="27"/>
      <c r="F15" s="14"/>
      <c r="G15" s="14"/>
      <c r="H15" s="14">
        <v>316.8</v>
      </c>
      <c r="I15" s="30"/>
      <c r="J15" s="1"/>
      <c r="K15" s="1"/>
      <c r="L15" s="3"/>
    </row>
    <row r="16" spans="1:12" ht="75" x14ac:dyDescent="0.3">
      <c r="A16" s="4" t="s">
        <v>13</v>
      </c>
      <c r="B16" s="14"/>
      <c r="C16" s="14"/>
      <c r="D16" s="14">
        <v>350</v>
      </c>
      <c r="E16" s="27"/>
      <c r="F16" s="14"/>
      <c r="G16" s="14"/>
      <c r="H16" s="14"/>
      <c r="I16" s="30"/>
      <c r="J16" s="1"/>
      <c r="K16" s="1"/>
      <c r="L16" s="3"/>
    </row>
    <row r="17" spans="1:12" ht="27.75" customHeight="1" x14ac:dyDescent="0.3">
      <c r="A17" s="4" t="s">
        <v>14</v>
      </c>
      <c r="B17" s="1"/>
      <c r="C17" s="1"/>
      <c r="D17" s="1">
        <v>950</v>
      </c>
      <c r="E17" s="27"/>
      <c r="F17" s="1"/>
      <c r="G17" s="1"/>
      <c r="H17" s="1"/>
      <c r="I17" s="30"/>
      <c r="J17" s="1"/>
      <c r="K17" s="1"/>
      <c r="L17" s="3"/>
    </row>
    <row r="18" spans="1:12" ht="36" customHeight="1" thickBot="1" x14ac:dyDescent="0.35">
      <c r="A18" s="10" t="s">
        <v>3</v>
      </c>
      <c r="B18" s="35" t="s">
        <v>3</v>
      </c>
      <c r="C18" s="36"/>
      <c r="D18" s="9">
        <v>192</v>
      </c>
      <c r="E18" s="27"/>
      <c r="F18" s="35" t="s">
        <v>3</v>
      </c>
      <c r="G18" s="36"/>
      <c r="H18" s="15">
        <f>(203+187+187+187+183+183+97+91+143+143+143+143)/12</f>
        <v>157.5</v>
      </c>
      <c r="I18" s="30"/>
      <c r="J18" s="35" t="s">
        <v>3</v>
      </c>
      <c r="K18" s="36"/>
      <c r="L18" s="7">
        <f>(H18/D18*100-100)%</f>
        <v>-0.1796875</v>
      </c>
    </row>
    <row r="19" spans="1:12" ht="32.25" customHeight="1" thickBot="1" x14ac:dyDescent="0.35">
      <c r="A19" s="11"/>
      <c r="B19" s="19">
        <f>C6-D6</f>
        <v>-594912.56999999937</v>
      </c>
      <c r="C19" s="20"/>
      <c r="D19" s="21"/>
      <c r="E19" s="28"/>
      <c r="F19" s="19">
        <f>G6-H6</f>
        <v>-977242.37999999989</v>
      </c>
      <c r="G19" s="20"/>
      <c r="H19" s="21"/>
      <c r="I19" s="31"/>
      <c r="J19" s="22"/>
      <c r="K19" s="20"/>
      <c r="L19" s="21"/>
    </row>
    <row r="20" spans="1:12" x14ac:dyDescent="0.3">
      <c r="D20" s="12"/>
      <c r="H20" s="12"/>
    </row>
  </sheetData>
  <mergeCells count="13">
    <mergeCell ref="B19:D19"/>
    <mergeCell ref="F19:H19"/>
    <mergeCell ref="J19:L19"/>
    <mergeCell ref="A1:L1"/>
    <mergeCell ref="A2:L2"/>
    <mergeCell ref="B4:D4"/>
    <mergeCell ref="E4:E19"/>
    <mergeCell ref="F4:H4"/>
    <mergeCell ref="I4:I19"/>
    <mergeCell ref="J4:L4"/>
    <mergeCell ref="B18:C18"/>
    <mergeCell ref="F18:G18"/>
    <mergeCell ref="J18:K18"/>
  </mergeCells>
  <pageMargins left="0.70866141732283472" right="0.70866141732283472" top="0.74803149606299213" bottom="0.74803149606299213" header="0.31496062992125984" footer="0.31496062992125984"/>
  <pageSetup paperSize="9" scale="6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2024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</dc:creator>
  <cp:lastModifiedBy>Тониевич Жаннета Ивановна</cp:lastModifiedBy>
  <cp:lastPrinted>2026-01-26T07:49:39Z</cp:lastPrinted>
  <dcterms:created xsi:type="dcterms:W3CDTF">2019-03-25T07:24:52Z</dcterms:created>
  <dcterms:modified xsi:type="dcterms:W3CDTF">2026-01-26T07:50:14Z</dcterms:modified>
</cp:coreProperties>
</file>