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8920" windowHeight="15720"/>
  </bookViews>
  <sheets>
    <sheet name="Уточнений кошторис 2025 р." sheetId="7" r:id="rId1"/>
    <sheet name="Лист2" sheetId="2" state="hidden" r:id="rId2"/>
  </sheets>
  <externalReferences>
    <externalReference r:id="rId3"/>
    <externalReference r:id="rId4"/>
  </externalReferences>
  <definedNames>
    <definedName name="_xlnm.Print_Area" localSheetId="0">'Уточнений кошторис 2025 р.'!$A$1:$E$468</definedName>
  </definedNames>
  <calcPr calcId="191029"/>
</workbook>
</file>

<file path=xl/calcChain.xml><?xml version="1.0" encoding="utf-8"?>
<calcChain xmlns="http://schemas.openxmlformats.org/spreadsheetml/2006/main">
  <c r="E207" i="7"/>
  <c r="E208"/>
  <c r="C209"/>
  <c r="C202"/>
  <c r="E213"/>
  <c r="E192"/>
  <c r="D191"/>
  <c r="D209"/>
  <c r="D202"/>
  <c r="D214"/>
  <c r="E215"/>
  <c r="E214"/>
  <c r="C216"/>
  <c r="D221"/>
  <c r="D217"/>
  <c r="D216"/>
  <c r="D255"/>
  <c r="C39"/>
  <c r="D39"/>
  <c r="D36"/>
  <c r="D75"/>
  <c r="E14"/>
  <c r="E15"/>
  <c r="D16"/>
  <c r="E16"/>
  <c r="E18"/>
  <c r="E19"/>
  <c r="E20"/>
  <c r="E21"/>
  <c r="D22"/>
  <c r="E22"/>
  <c r="E24"/>
  <c r="E25"/>
  <c r="E26"/>
  <c r="E27"/>
  <c r="D28"/>
  <c r="E30"/>
  <c r="D31"/>
  <c r="E31"/>
  <c r="E32"/>
  <c r="E37"/>
  <c r="C36"/>
  <c r="E39"/>
  <c r="E40"/>
  <c r="E41"/>
  <c r="E42"/>
  <c r="E43"/>
  <c r="E44"/>
  <c r="E45"/>
  <c r="E46"/>
  <c r="E47"/>
  <c r="E48"/>
  <c r="E49"/>
  <c r="E50"/>
  <c r="C51"/>
  <c r="D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D74"/>
  <c r="C75"/>
  <c r="C74"/>
  <c r="E76"/>
  <c r="E77"/>
  <c r="E78"/>
  <c r="E79"/>
  <c r="E80"/>
  <c r="E81"/>
  <c r="E82"/>
  <c r="E83"/>
  <c r="E84"/>
  <c r="E85"/>
  <c r="E86"/>
  <c r="E87"/>
  <c r="E88"/>
  <c r="E89"/>
  <c r="C90"/>
  <c r="D91"/>
  <c r="D90"/>
  <c r="E92"/>
  <c r="E93"/>
  <c r="E94"/>
  <c r="E95"/>
  <c r="E96"/>
  <c r="E97"/>
  <c r="E98"/>
  <c r="E99"/>
  <c r="E100"/>
  <c r="E90"/>
  <c r="E74"/>
  <c r="E75"/>
  <c r="D34"/>
  <c r="E51"/>
  <c r="C34"/>
  <c r="E36"/>
  <c r="C38"/>
  <c r="D13"/>
  <c r="D38"/>
  <c r="E91"/>
  <c r="E223"/>
  <c r="E222"/>
  <c r="E221"/>
  <c r="E220"/>
  <c r="E219"/>
  <c r="E218"/>
  <c r="E217"/>
  <c r="E216"/>
  <c r="E212"/>
  <c r="E211"/>
  <c r="E210"/>
  <c r="E206"/>
  <c r="E203"/>
  <c r="E201"/>
  <c r="E199"/>
  <c r="D198"/>
  <c r="C198"/>
  <c r="C197"/>
  <c r="E191"/>
  <c r="E190"/>
  <c r="E189"/>
  <c r="E188"/>
  <c r="E187"/>
  <c r="E186"/>
  <c r="D185"/>
  <c r="E185"/>
  <c r="E184"/>
  <c r="E176"/>
  <c r="D175"/>
  <c r="E175"/>
  <c r="E155"/>
  <c r="E154"/>
  <c r="E153"/>
  <c r="E152"/>
  <c r="D152"/>
  <c r="D145"/>
  <c r="C152"/>
  <c r="E150"/>
  <c r="E149"/>
  <c r="E146"/>
  <c r="C145"/>
  <c r="E144"/>
  <c r="E142"/>
  <c r="D141"/>
  <c r="C141"/>
  <c r="C140"/>
  <c r="C139"/>
  <c r="C138"/>
  <c r="C126"/>
  <c r="D174"/>
  <c r="E174"/>
  <c r="D183"/>
  <c r="E183"/>
  <c r="E141"/>
  <c r="E198"/>
  <c r="D197"/>
  <c r="E209"/>
  <c r="E13"/>
  <c r="D10"/>
  <c r="E38"/>
  <c r="E34"/>
  <c r="C12"/>
  <c r="E145"/>
  <c r="C196"/>
  <c r="C195"/>
  <c r="C182"/>
  <c r="C181"/>
  <c r="E202"/>
  <c r="E126"/>
  <c r="C125"/>
  <c r="D140"/>
  <c r="D181"/>
  <c r="E181"/>
  <c r="C10"/>
  <c r="E12"/>
  <c r="E182"/>
  <c r="E140"/>
  <c r="D139"/>
  <c r="E197"/>
  <c r="D196"/>
  <c r="E10"/>
  <c r="E139"/>
  <c r="D138"/>
  <c r="E196"/>
  <c r="D195"/>
  <c r="E195"/>
  <c r="E138"/>
  <c r="D130"/>
  <c r="E130"/>
  <c r="D128"/>
  <c r="E128"/>
  <c r="D127"/>
  <c r="E127"/>
  <c r="D125"/>
  <c r="E125"/>
  <c r="E468"/>
  <c r="E467"/>
  <c r="D466"/>
  <c r="D465"/>
  <c r="D463"/>
  <c r="D460"/>
  <c r="C466"/>
  <c r="C465"/>
  <c r="E452"/>
  <c r="E451"/>
  <c r="E450"/>
  <c r="E449"/>
  <c r="E448"/>
  <c r="E447"/>
  <c r="E446"/>
  <c r="E445"/>
  <c r="E444"/>
  <c r="E443"/>
  <c r="D442"/>
  <c r="C442"/>
  <c r="E441"/>
  <c r="E440"/>
  <c r="E439"/>
  <c r="E438"/>
  <c r="E437"/>
  <c r="D436"/>
  <c r="C436"/>
  <c r="E435"/>
  <c r="E434"/>
  <c r="D433"/>
  <c r="C433"/>
  <c r="E432"/>
  <c r="E431"/>
  <c r="D430"/>
  <c r="C430"/>
  <c r="E429"/>
  <c r="D428"/>
  <c r="C428"/>
  <c r="E426"/>
  <c r="E425"/>
  <c r="E424"/>
  <c r="E423"/>
  <c r="D422"/>
  <c r="C422"/>
  <c r="E421"/>
  <c r="E420"/>
  <c r="E419"/>
  <c r="D418"/>
  <c r="C418"/>
  <c r="E417"/>
  <c r="E416"/>
  <c r="D415"/>
  <c r="C415"/>
  <c r="E414"/>
  <c r="E413"/>
  <c r="D412"/>
  <c r="C412"/>
  <c r="E411"/>
  <c r="E410"/>
  <c r="E409"/>
  <c r="E408"/>
  <c r="E407"/>
  <c r="E405"/>
  <c r="E404"/>
  <c r="D403"/>
  <c r="C403"/>
  <c r="E402"/>
  <c r="E401"/>
  <c r="E400"/>
  <c r="E399"/>
  <c r="E398"/>
  <c r="E397"/>
  <c r="E396"/>
  <c r="E394"/>
  <c r="E393"/>
  <c r="E392"/>
  <c r="E391"/>
  <c r="D390"/>
  <c r="C390"/>
  <c r="D389"/>
  <c r="C389"/>
  <c r="E389"/>
  <c r="D388"/>
  <c r="E382"/>
  <c r="E381"/>
  <c r="E380"/>
  <c r="E379"/>
  <c r="E378"/>
  <c r="E377"/>
  <c r="E376"/>
  <c r="E375"/>
  <c r="E374"/>
  <c r="E373"/>
  <c r="E372"/>
  <c r="E371"/>
  <c r="E370"/>
  <c r="E369"/>
  <c r="D368"/>
  <c r="E368"/>
  <c r="E367"/>
  <c r="E364"/>
  <c r="E363"/>
  <c r="E362"/>
  <c r="E361"/>
  <c r="D359"/>
  <c r="E359"/>
  <c r="E358"/>
  <c r="E357"/>
  <c r="E356"/>
  <c r="E355"/>
  <c r="D353"/>
  <c r="E353"/>
  <c r="E352"/>
  <c r="E351"/>
  <c r="D427"/>
  <c r="C395"/>
  <c r="E430"/>
  <c r="E433"/>
  <c r="E390"/>
  <c r="D395"/>
  <c r="D387"/>
  <c r="E436"/>
  <c r="E403"/>
  <c r="E412"/>
  <c r="E415"/>
  <c r="E418"/>
  <c r="E442"/>
  <c r="E466"/>
  <c r="E465"/>
  <c r="C463"/>
  <c r="E428"/>
  <c r="E422"/>
  <c r="C387"/>
  <c r="D350"/>
  <c r="C388"/>
  <c r="C427"/>
  <c r="E427"/>
  <c r="E339"/>
  <c r="E338"/>
  <c r="E337"/>
  <c r="E336"/>
  <c r="E335"/>
  <c r="E334"/>
  <c r="E333"/>
  <c r="E332"/>
  <c r="E331"/>
  <c r="C330"/>
  <c r="E330"/>
  <c r="D329"/>
  <c r="E328"/>
  <c r="E327"/>
  <c r="E326"/>
  <c r="E325"/>
  <c r="E324"/>
  <c r="D323"/>
  <c r="C323"/>
  <c r="E322"/>
  <c r="E321"/>
  <c r="D320"/>
  <c r="C320"/>
  <c r="E319"/>
  <c r="E318"/>
  <c r="D317"/>
  <c r="C317"/>
  <c r="E316"/>
  <c r="D315"/>
  <c r="C315"/>
  <c r="E313"/>
  <c r="E312"/>
  <c r="E311"/>
  <c r="E310"/>
  <c r="D309"/>
  <c r="C309"/>
  <c r="E308"/>
  <c r="E307"/>
  <c r="E306"/>
  <c r="D305"/>
  <c r="C305"/>
  <c r="E304"/>
  <c r="E303"/>
  <c r="D302"/>
  <c r="C302"/>
  <c r="C301"/>
  <c r="E301"/>
  <c r="E300"/>
  <c r="D299"/>
  <c r="E298"/>
  <c r="E297"/>
  <c r="E296"/>
  <c r="E295"/>
  <c r="E294"/>
  <c r="E292"/>
  <c r="E291"/>
  <c r="D290"/>
  <c r="D282"/>
  <c r="C290"/>
  <c r="E289"/>
  <c r="E288"/>
  <c r="E287"/>
  <c r="E286"/>
  <c r="E285"/>
  <c r="E284"/>
  <c r="E283"/>
  <c r="E281"/>
  <c r="E280"/>
  <c r="E279"/>
  <c r="E278"/>
  <c r="D277"/>
  <c r="C277"/>
  <c r="D276"/>
  <c r="D275"/>
  <c r="C276"/>
  <c r="E269"/>
  <c r="E268"/>
  <c r="E267"/>
  <c r="E266"/>
  <c r="E265"/>
  <c r="E264"/>
  <c r="E263"/>
  <c r="E262"/>
  <c r="E261"/>
  <c r="E260"/>
  <c r="E259"/>
  <c r="E258"/>
  <c r="E257"/>
  <c r="E256"/>
  <c r="E255"/>
  <c r="E254"/>
  <c r="E250"/>
  <c r="E249"/>
  <c r="E248"/>
  <c r="E247"/>
  <c r="D245"/>
  <c r="E245"/>
  <c r="E244"/>
  <c r="E243"/>
  <c r="E242"/>
  <c r="E241"/>
  <c r="D239"/>
  <c r="E239"/>
  <c r="E238"/>
  <c r="E237"/>
  <c r="D386"/>
  <c r="D384"/>
  <c r="E395"/>
  <c r="E309"/>
  <c r="C329"/>
  <c r="C314"/>
  <c r="E387"/>
  <c r="D273"/>
  <c r="E276"/>
  <c r="E302"/>
  <c r="C282"/>
  <c r="E282"/>
  <c r="C299"/>
  <c r="E299"/>
  <c r="E463"/>
  <c r="C462"/>
  <c r="E350"/>
  <c r="D347"/>
  <c r="E388"/>
  <c r="C386"/>
  <c r="E317"/>
  <c r="D314"/>
  <c r="E290"/>
  <c r="E305"/>
  <c r="C275"/>
  <c r="D274"/>
  <c r="E323"/>
  <c r="E320"/>
  <c r="E277"/>
  <c r="E315"/>
  <c r="E329"/>
  <c r="E314"/>
  <c r="C274"/>
  <c r="E274"/>
  <c r="D271"/>
  <c r="D251"/>
  <c r="D236"/>
  <c r="D233"/>
  <c r="E462"/>
  <c r="C460"/>
  <c r="E460"/>
  <c r="C384"/>
  <c r="E386"/>
  <c r="E275"/>
  <c r="C273"/>
  <c r="E117"/>
  <c r="E116"/>
  <c r="D115"/>
  <c r="D114"/>
  <c r="D112"/>
  <c r="D109"/>
  <c r="C115"/>
  <c r="C114"/>
  <c r="H9" i="2"/>
  <c r="H8"/>
  <c r="H7"/>
  <c r="H6"/>
  <c r="H5"/>
  <c r="G9"/>
  <c r="G8"/>
  <c r="G7"/>
  <c r="G6"/>
  <c r="G5"/>
  <c r="F4"/>
  <c r="D4"/>
  <c r="H4"/>
  <c r="C4"/>
  <c r="E4"/>
  <c r="G4"/>
  <c r="E236" i="7"/>
  <c r="E384"/>
  <c r="C349"/>
  <c r="C271"/>
  <c r="E273"/>
  <c r="E115"/>
  <c r="C112"/>
  <c r="E114"/>
  <c r="E349"/>
  <c r="C347"/>
  <c r="E347"/>
  <c r="C235"/>
  <c r="E271"/>
  <c r="C111"/>
  <c r="E112"/>
  <c r="C233"/>
  <c r="E233"/>
  <c r="E235"/>
  <c r="E111"/>
  <c r="C109"/>
  <c r="E109"/>
</calcChain>
</file>

<file path=xl/sharedStrings.xml><?xml version="1.0" encoding="utf-8"?>
<sst xmlns="http://schemas.openxmlformats.org/spreadsheetml/2006/main" count="654" uniqueCount="225">
  <si>
    <t>КЕКВ</t>
  </si>
  <si>
    <t>Найменування</t>
  </si>
  <si>
    <t>Уточнений кошторис</t>
  </si>
  <si>
    <t>Кошторис затверджений МОНУ</t>
  </si>
  <si>
    <t>Заробітна плата</t>
  </si>
  <si>
    <t>Оплата теплопостачання</t>
  </si>
  <si>
    <t>Оплата природного газу</t>
  </si>
  <si>
    <t>Видатки на відрядження</t>
  </si>
  <si>
    <t>Комунальні послуги</t>
  </si>
  <si>
    <t>Оплата водопостачання</t>
  </si>
  <si>
    <t>Оплата електроенергії</t>
  </si>
  <si>
    <t>Інши комунальні послуги</t>
  </si>
  <si>
    <t>% зменьшення порівняно с 2018  роком</t>
  </si>
  <si>
    <t>Потреба у видатках на 2020 р.</t>
  </si>
  <si>
    <t xml:space="preserve">% дефіциту коштів на покриття потреби у 2020 році </t>
  </si>
  <si>
    <t>Дефіцит коштів до потреби у 2020 році</t>
  </si>
  <si>
    <t>Медикаменти та перев’язувальні матеріали</t>
  </si>
  <si>
    <t>Продукти харчування</t>
  </si>
  <si>
    <t>Показники</t>
  </si>
  <si>
    <t>Код</t>
  </si>
  <si>
    <t>Усього на рік</t>
  </si>
  <si>
    <t>НАДХОДЖЕННЯ - усього</t>
  </si>
  <si>
    <t>Надходження коштів із загального фонду бюджету</t>
  </si>
  <si>
    <t>плата за оренду майна бюджетних установ</t>
  </si>
  <si>
    <t>Інші поточні видатки</t>
  </si>
  <si>
    <t>Капітальний ремонт</t>
  </si>
  <si>
    <t>Предмети, матеріали, обладнання та інвентар</t>
  </si>
  <si>
    <t>ФІНАНСОВИЙ ЗВІТ ПЛАНОВИХ ПОКАЗНИКІВ (КОШТОРИС ДОХОДІВ І ВИДАТКІВ) 2020 РОКУ</t>
  </si>
  <si>
    <t>Національний   університет "Запорізька політехніка"</t>
  </si>
  <si>
    <t>код та назва програмної класифікації видатків та кредитування державного бюджету -  2201160 Підготовка кадрів</t>
  </si>
  <si>
    <t>вищими навчальними закладами ІІІ і ІV рівнів акредитації та забезпечення діяльності їх баз практики</t>
  </si>
  <si>
    <t>загальний фонд</t>
  </si>
  <si>
    <t>спеціальний фонд</t>
  </si>
  <si>
    <t>разом</t>
  </si>
  <si>
    <t>х</t>
  </si>
  <si>
    <t xml:space="preserve">   Надходження коштів із загального фонду бюджету</t>
  </si>
  <si>
    <t xml:space="preserve">   Надходження коштів із спеціального фонду бюджету,  у т.ч.</t>
  </si>
  <si>
    <t xml:space="preserve"> за видами доходів за кодами класифікації доходів</t>
  </si>
  <si>
    <t>у т.ч.   власні надходження:</t>
  </si>
  <si>
    <t xml:space="preserve">   - надходження від плати за послуги, що надаються бюджетними установами згідно із законодавством</t>
  </si>
  <si>
    <t>(розписати за підгрупами)</t>
  </si>
  <si>
    <t>у т.ч.     плата за послуги, що надаються бюджетними установами згідно з їх основною діяльністю</t>
  </si>
  <si>
    <t>надходження бюджетних установ від реалізації в установленому порядку майна (крім нерухомого майна)</t>
  </si>
  <si>
    <t xml:space="preserve"> - інші джерела власних надходжень бюджетних установ</t>
  </si>
  <si>
    <t>у т.ч.       благодійни внески, гранти та дарунки</t>
  </si>
  <si>
    <t xml:space="preserve">               кошти, що отримують бюджетні установи від підприємств, організацій, фізичних осіб та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</si>
  <si>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 xml:space="preserve">                 кошти, що отримують вищі та професійно-технічні навчальні заклади від розміщення на депозитах тимчасово вільних бюджетних коштів, отриманих за надання платних послуг, якщо таким закладам надане відповідне право; кошти, що отримують державні і комунальні вищі навчальні заклади, наукові установи та заклади культури як відсотки, нараховані на залишок коштів на поточних рахунках, відкритих у банках державного сектору для розміщення власних надходжень, отриманих як плата за послуги, що надаються ними згідно з основною діяльністю, благодійні внески та гранти</t>
  </si>
  <si>
    <t xml:space="preserve">                 кошти отримані від реалізації майнових прав на фільми, вихідні матеріали фільмів та фільмокопій, створені за бюджетні кошти як за державним замовленням,так і на умовах фінансової підтримки</t>
  </si>
  <si>
    <t xml:space="preserve"> - інші надходження, у т. ч.</t>
  </si>
  <si>
    <t xml:space="preserve"> - інші доходи ( розписати за кодами класифікації доходів бюджету )</t>
  </si>
  <si>
    <t xml:space="preserve">ФІНАНСУВАННЯ </t>
  </si>
  <si>
    <t>Придбання обладнання і предметів довгострокового користування</t>
  </si>
  <si>
    <t>ФІНАНСУВАННЯ  - залишок на початок року</t>
  </si>
  <si>
    <t>**</t>
  </si>
  <si>
    <t>ВИДАТКИ - усього</t>
  </si>
  <si>
    <t>у тому числі за кодами економічної класіфікації видатків (КЕК)</t>
  </si>
  <si>
    <t xml:space="preserve"> Поточні видатки</t>
  </si>
  <si>
    <t>Видатки на товари та послуги</t>
  </si>
  <si>
    <t>Оплата праці і нарахування на заробітну плату</t>
  </si>
  <si>
    <t xml:space="preserve">Оплата праці </t>
  </si>
  <si>
    <t xml:space="preserve">Грошове забеспечення військовослужбовців         </t>
  </si>
  <si>
    <t>Нарахування на оплату праці</t>
  </si>
  <si>
    <t xml:space="preserve">                                                                                </t>
  </si>
  <si>
    <t>Оплата послуг (крім комунальних)</t>
  </si>
  <si>
    <t xml:space="preserve">       Видатки та заходи спеціального призначення</t>
  </si>
  <si>
    <t>Оплата комунальних послуг та енергоносіїв</t>
  </si>
  <si>
    <t>Оплата водопостачання  та водовідведення</t>
  </si>
  <si>
    <t xml:space="preserve">Оплата електроенергії </t>
  </si>
  <si>
    <t xml:space="preserve">Оплата інших комунальних  послуг </t>
  </si>
  <si>
    <t>Оплата інших енергоносіїв та  інших комунальних послуг</t>
  </si>
  <si>
    <t>Оплата енергосервісу</t>
  </si>
  <si>
    <t xml:space="preserve">Дослідження і розробки,окремі заходи по реалізації державних (регіональних) програм </t>
  </si>
  <si>
    <t>Дослідження і розробки, окремі заходи розвитку по реалізації державних ( регіональних ) програм</t>
  </si>
  <si>
    <t>Окремі заходи по реaлізації державних (регіональних ) програм, не віднесені до заходів розвитку</t>
  </si>
  <si>
    <t>Обслуговування боргових зобов'язань</t>
  </si>
  <si>
    <t>Обслуговування внутрішніх боргових зобов'язань</t>
  </si>
  <si>
    <t>Обслуговування зовнішніх боргових зобов'язань</t>
  </si>
  <si>
    <t>Поточні трансферти</t>
  </si>
  <si>
    <t xml:space="preserve">Субсидії та поточні трансферти підприємствам (установам, організаціям) </t>
  </si>
  <si>
    <t>Поточні трансферти органам державного управління  інших  рівнів</t>
  </si>
  <si>
    <t>Поточні трансферти урядам іноземних держав та міждународним організаціям</t>
  </si>
  <si>
    <t>Соціальне забезпечення</t>
  </si>
  <si>
    <t>Виплата пенсій і допомоги</t>
  </si>
  <si>
    <t>Стипендії</t>
  </si>
  <si>
    <t>Інші виплати населенню</t>
  </si>
  <si>
    <t xml:space="preserve"> Капітальні видатки</t>
  </si>
  <si>
    <t>Придбання основного капіталу</t>
  </si>
  <si>
    <t>Капітальне будівництво (придбання)</t>
  </si>
  <si>
    <t>Каппітальне будівництво (придбання) житла</t>
  </si>
  <si>
    <t>Капітальний ремонт житлового фонду (приміщень)</t>
  </si>
  <si>
    <t>Капітальний ремонт інших об’єктів</t>
  </si>
  <si>
    <t>Реконструкція та реставрація</t>
  </si>
  <si>
    <t>Реконструкція житлового фонду(приміщень)</t>
  </si>
  <si>
    <t>Реконструкція та реставрація інших об'єктів</t>
  </si>
  <si>
    <t>Реставрація пам'яток культури, історії та архітектури</t>
  </si>
  <si>
    <t>Створення державних запасів і резервів</t>
  </si>
  <si>
    <t xml:space="preserve">Придбання землі та нематеріальних активів   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</si>
  <si>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</si>
  <si>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</si>
  <si>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</si>
  <si>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урядам іноземних держав та міждународним організаціям</t>
  </si>
  <si>
    <t>Капітальні трансферти населенню</t>
  </si>
  <si>
    <t>Надання внутрішніх кредитів</t>
  </si>
  <si>
    <t>Надання кредитів органам державного управління інших рівнів</t>
  </si>
  <si>
    <t>Надання кредитів підприємствам, установам, організаціям</t>
  </si>
  <si>
    <t>Надання інших внутрішніх кредитів</t>
  </si>
  <si>
    <t>Надання зовнішніх кредитів</t>
  </si>
  <si>
    <t>Нерозподілені видатки</t>
  </si>
  <si>
    <t xml:space="preserve">код та назва програмної класифікації видатків та кредитування державного бюджету - 2201190 Виплата академічних </t>
  </si>
  <si>
    <t>стипендій студентам (курсантам) вищих навчальних закладів</t>
  </si>
  <si>
    <r>
      <t xml:space="preserve">код та назва програмної класифікації видатків та кредитування державного бюджету -  </t>
    </r>
    <r>
      <rPr>
        <b/>
        <u/>
        <sz val="16"/>
        <color indexed="12"/>
        <rFont val="Times New Roman"/>
        <family val="1"/>
        <charset val="204"/>
      </rPr>
      <t>2201040  Наукова і науково-технічна діяльність закладів вищої освіти та наукових установ</t>
    </r>
  </si>
  <si>
    <t xml:space="preserve">РАЗОМ 
</t>
  </si>
  <si>
    <t>Залишок коштів на початок року</t>
  </si>
  <si>
    <t>Надходження коштів із спеціального фонду бюджету, у тому числі:</t>
  </si>
  <si>
    <t xml:space="preserve">  надходження від плати за послуги, що надаються бюджетними установами  згідно із законодавством </t>
  </si>
  <si>
    <t xml:space="preserve">  плата за послуги, що надаються бюджетними установами згідно з їх основною діяльністю</t>
  </si>
  <si>
    <t xml:space="preserve">  інші  джерела власних надходжень бюджетних установ</t>
  </si>
  <si>
    <t xml:space="preserve">  інші надходження, у тому числі:</t>
  </si>
  <si>
    <t xml:space="preserve">  інші доходи (розписати за кодами класифікації доходів бюджету) </t>
  </si>
  <si>
    <t xml:space="preserve"> фінансування (розписати за кодами класифікації фінансування бюджету  за типом боргового зобов'язання) </t>
  </si>
  <si>
    <t xml:space="preserve"> повернення кредитів до бюджету (розписати за кодами програмної класифікації видатків та кредитування бюджету, класифікації кредитування бюджету) </t>
  </si>
  <si>
    <t xml:space="preserve">ВИДАТКИ   - усього
</t>
  </si>
  <si>
    <t>2000 </t>
  </si>
  <si>
    <t>Оплата праці і нарахування на заробітну плату</t>
  </si>
  <si>
    <t>Оплата праці </t>
  </si>
  <si>
    <t>2110 </t>
  </si>
  <si>
    <t>Заробітна плата </t>
  </si>
  <si>
    <t>2111 </t>
  </si>
  <si>
    <t xml:space="preserve">Грошове забезпечення військовослужбовців </t>
  </si>
  <si>
    <t>2112 </t>
  </si>
  <si>
    <t>2120 </t>
  </si>
  <si>
    <r>
      <t>Використання</t>
    </r>
    <r>
      <rPr>
        <b/>
        <sz val="14"/>
        <color indexed="8"/>
        <rFont val="Times New Roman"/>
        <family val="1"/>
        <charset val="204"/>
      </rPr>
      <t xml:space="preserve"> </t>
    </r>
    <r>
      <rPr>
        <b/>
        <i/>
        <sz val="14"/>
        <color indexed="8"/>
        <rFont val="Times New Roman"/>
        <family val="1"/>
        <charset val="204"/>
      </rPr>
      <t>товарів і послуг</t>
    </r>
  </si>
  <si>
    <t>2200 </t>
  </si>
  <si>
    <t>Медикаменти та перев'язувальні матеріали </t>
  </si>
  <si>
    <t>2220 </t>
  </si>
  <si>
    <t>Продукти харчування </t>
  </si>
  <si>
    <t>2230 </t>
  </si>
  <si>
    <t>Видатки на відрядження </t>
  </si>
  <si>
    <t>Видатки та заходи спеціального призначення</t>
  </si>
  <si>
    <t>Оплата комунальних послуг та енергоносіїв </t>
  </si>
  <si>
    <t>2270 </t>
  </si>
  <si>
    <t>Оплата теплопостачання </t>
  </si>
  <si>
    <t>Оплата водопостачання  та  водовідведення </t>
  </si>
  <si>
    <t>Оплата електроенергії  </t>
  </si>
  <si>
    <t>Оплата природного газу </t>
  </si>
  <si>
    <t>2274 </t>
  </si>
  <si>
    <t>Оплата інших енергоносіїв та інших комунальних послуг</t>
  </si>
  <si>
    <t>Оплата енергосервісу </t>
  </si>
  <si>
    <t>Дослідження і розробки, окремі заходи по реалізації державних (регіональних) програм  </t>
  </si>
  <si>
    <t>Дослідження і розробки, окремі заходи розвитку по реалізації державних (регіональних) програм  </t>
  </si>
  <si>
    <t>2281 </t>
  </si>
  <si>
    <t>Окремі заходи по реалізації державних (регіональних) програм, не віднесені до заходів розвитку </t>
  </si>
  <si>
    <t>2282 </t>
  </si>
  <si>
    <t>Обслуговування внутрішніх боргових зобов’язань</t>
  </si>
  <si>
    <t>Обслуговування зовнішніх боргових зобов’язань</t>
  </si>
  <si>
    <t>2600 </t>
  </si>
  <si>
    <t>Поточні трансферти органам державного управління інших рівнів </t>
  </si>
  <si>
    <t>Поточні трансферти урядам іноземних держав  та міжнародним організаціям</t>
  </si>
  <si>
    <t>Соціальне забезпечення </t>
  </si>
  <si>
    <t>Виплата пенсій і допомоги </t>
  </si>
  <si>
    <t>Стипендії </t>
  </si>
  <si>
    <t>Інші виплати населенню </t>
  </si>
  <si>
    <t>3100 </t>
  </si>
  <si>
    <t>Придбання обладнання і предметів довгострокового користування </t>
  </si>
  <si>
    <t>3110 </t>
  </si>
  <si>
    <t>тис. грн.</t>
  </si>
  <si>
    <t>надходження бюджетних установ від додаткової (господарської) діяльності + результати інвентарізації на облік</t>
  </si>
  <si>
    <t>Капітальне будівництво (придбання) інших об'єктів + результати інвентарізації</t>
  </si>
  <si>
    <t>таблиця №1</t>
  </si>
  <si>
    <t xml:space="preserve"> у т.ч. плата за ліцензії у сфері діяльності з організації та проведення азартних ігор і за ліцензії на випуск та проведення лотерей</t>
  </si>
  <si>
    <t>НДЧ</t>
  </si>
  <si>
    <t>у т.ч.    1) власні надходження: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</si>
  <si>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</si>
  <si>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 Закону України "Про оренду державного та комунального майна"</t>
  </si>
  <si>
    <t xml:space="preserve">                      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осіб,</t>
  </si>
  <si>
    <t>Плата за ліцензії у сфері діяльності з організації та проведення азартних ігор і за ліцензії на випуск та проведення лотерей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</si>
  <si>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</si>
  <si>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ФІНАНСУВАННЯ  (розписати за кодами класифікації фінансування за типом боргового зобов'язання)</t>
  </si>
  <si>
    <t>у тому числі за кодами класифікації фінансування за типом боргового забов'язання</t>
  </si>
  <si>
    <t xml:space="preserve">         Заробітна плата</t>
  </si>
  <si>
    <t>Виплати по тимчасовій непрацездатності</t>
  </si>
  <si>
    <t>Нарахування на заробітну плату</t>
  </si>
  <si>
    <t xml:space="preserve">         Продукти харчування</t>
  </si>
  <si>
    <t xml:space="preserve">         Оплата теплопостачання</t>
  </si>
  <si>
    <t xml:space="preserve">         Оплата водопостачання і водовідведення</t>
  </si>
  <si>
    <t xml:space="preserve">         Оплата електроенергії </t>
  </si>
  <si>
    <t xml:space="preserve">         Оплата природного газу</t>
  </si>
  <si>
    <t xml:space="preserve">         Оплата інших комунальних  послуг </t>
  </si>
  <si>
    <t xml:space="preserve">         Стипендії</t>
  </si>
  <si>
    <t xml:space="preserve">         Капітальний ремонт та реконструкція інших об’єктів</t>
  </si>
  <si>
    <t>у тому числі         - на початок періоду</t>
  </si>
  <si>
    <t>ВИДАТКИ ТА НАДАННЯ КРЕДИТІВ - усього</t>
  </si>
  <si>
    <t>Суддівська винагорода</t>
  </si>
  <si>
    <t>Використання товарів і послуг</t>
  </si>
  <si>
    <t>Каппітальне будівництво (придбання) інших об'єктів</t>
  </si>
  <si>
    <t>Надання компенсації об'єктам державної та приватної власності, у  будівлях (приміщеннях) яких в умовах воєнного стану на безоплатній основі розміщувалися внутрішньо переміщені особи</t>
  </si>
  <si>
    <t>повернення кредитів до бюджету (розписати  за кодами програмної класифікації видатків та кредитування бюджету, класифікації кредитування бюджету)</t>
  </si>
  <si>
    <r>
      <t xml:space="preserve">код та назва програмної класифікації видатків та кредитування державного бюджету  </t>
    </r>
    <r>
      <rPr>
        <b/>
        <sz val="24"/>
        <color indexed="8"/>
        <rFont val="Times New Roman"/>
        <family val="1"/>
        <charset val="204"/>
      </rPr>
      <t xml:space="preserve">2201700 </t>
    </r>
  </si>
  <si>
    <t xml:space="preserve"> Оплата інших комунальних  послуг </t>
  </si>
  <si>
    <t>Державні  премії, стипендії та гранти в галузі освіти, науки і техніки,  стипендії переможцям міжнародних конкурсів</t>
  </si>
  <si>
    <r>
      <t xml:space="preserve">код та назва програмної класифікації видатків та кредитування державного бюджету </t>
    </r>
    <r>
      <rPr>
        <b/>
        <sz val="18"/>
        <rFont val="Times New Roman"/>
        <family val="1"/>
        <charset val="204"/>
      </rPr>
      <t xml:space="preserve"> 2201080</t>
    </r>
  </si>
  <si>
    <t>технічна діяльність закладів вищої освіти та наукових установ</t>
  </si>
  <si>
    <r>
      <t>Поточні видатки</t>
    </r>
    <r>
      <rPr>
        <u/>
        <sz val="26"/>
        <color indexed="8"/>
        <rFont val="Times New Roman"/>
        <family val="1"/>
        <charset val="204"/>
      </rPr>
      <t> </t>
    </r>
  </si>
  <si>
    <r>
      <t>Поточні трансферти</t>
    </r>
    <r>
      <rPr>
        <i/>
        <sz val="14"/>
        <color indexed="8"/>
        <rFont val="Times New Roman"/>
        <family val="1"/>
        <charset val="204"/>
      </rPr>
      <t> </t>
    </r>
  </si>
  <si>
    <r>
      <t>Капітальні видатки</t>
    </r>
    <r>
      <rPr>
        <u/>
        <sz val="26"/>
        <color indexed="8"/>
        <rFont val="Times New Roman"/>
        <family val="1"/>
        <charset val="204"/>
      </rPr>
      <t> </t>
    </r>
  </si>
  <si>
    <r>
      <t>Придбання основного капіталу</t>
    </r>
    <r>
      <rPr>
        <sz val="14"/>
        <color indexed="8"/>
        <rFont val="Times New Roman"/>
        <family val="1"/>
        <charset val="204"/>
      </rPr>
      <t> </t>
    </r>
  </si>
  <si>
    <r>
      <t>ВИДАТКИ ТА</t>
    </r>
    <r>
      <rPr>
        <sz val="14"/>
        <rFont val="Times New Roman Cyr"/>
        <family val="1"/>
        <charset val="204"/>
      </rPr>
      <t xml:space="preserve"> </t>
    </r>
    <r>
      <rPr>
        <b/>
        <sz val="14"/>
        <rFont val="Times New Roman Cyr"/>
        <family val="1"/>
        <charset val="204"/>
      </rPr>
      <t>НАДАННЯ КРЕДИТІВ
 - усього</t>
    </r>
  </si>
  <si>
    <t>Капітальний ремонт </t>
  </si>
  <si>
    <t>3130 </t>
  </si>
  <si>
    <t>Капітальний ремонт інших об'єктів </t>
  </si>
  <si>
    <t>3132 </t>
  </si>
  <si>
    <t>Реконструкція та реставрація </t>
  </si>
  <si>
    <t>3140 </t>
  </si>
  <si>
    <t>Реконструкція житлового фонду (приміщень)</t>
  </si>
  <si>
    <t>3141 </t>
  </si>
  <si>
    <t>Реконструкція та реставрація інших об'єктів </t>
  </si>
  <si>
    <t>3142 </t>
  </si>
  <si>
    <r>
      <t>Поточні видатки</t>
    </r>
    <r>
      <rPr>
        <sz val="24"/>
        <color indexed="8"/>
        <rFont val="Times New Roman"/>
        <family val="1"/>
        <charset val="204"/>
      </rPr>
      <t> </t>
    </r>
  </si>
  <si>
    <t>УТОЧНЕНИЙ КОШТОРИС ЗА 2025 РІК</t>
  </si>
  <si>
    <t>код та назва програмної класифікації видатків та кредитування державного бюджету - 2201390 Наукова і науково-</t>
  </si>
  <si>
    <r>
      <rPr>
        <b/>
        <sz val="16"/>
        <rFont val="Times New Roman"/>
        <family val="1"/>
        <charset val="204"/>
      </rPr>
      <t>код та назва програмної класифікації видатків та кредитування державного бюджет</t>
    </r>
    <r>
      <rPr>
        <b/>
        <sz val="20"/>
        <rFont val="Times New Roman"/>
        <family val="1"/>
        <charset val="204"/>
      </rPr>
      <t>у</t>
    </r>
    <r>
      <rPr>
        <b/>
        <sz val="11"/>
        <rFont val="Times New Roman"/>
        <family val="1"/>
        <charset val="204"/>
      </rPr>
      <t xml:space="preserve">   </t>
    </r>
    <r>
      <rPr>
        <b/>
        <sz val="26"/>
        <rFont val="Times New Roman"/>
        <family val="1"/>
        <charset val="204"/>
      </rPr>
      <t>2201260</t>
    </r>
  </si>
  <si>
    <t>Загальнодержавні заходи у сфері освіти</t>
  </si>
  <si>
    <t>у тому числі  - на початок періоду</t>
  </si>
  <si>
    <t>Дослідження і розробки, окремі заходи по реалізації державних (регіональних) 
програм  </t>
  </si>
  <si>
    <t xml:space="preserve"> грн.</t>
  </si>
</sst>
</file>

<file path=xl/styles.xml><?xml version="1.0" encoding="utf-8"?>
<styleSheet xmlns="http://schemas.openxmlformats.org/spreadsheetml/2006/main">
  <numFmts count="7">
    <numFmt numFmtId="6" formatCode="#,##0&quot;р.&quot;;[Red]\-#,##0&quot;р.&quot;"/>
    <numFmt numFmtId="164" formatCode="0.0"/>
    <numFmt numFmtId="165" formatCode="0.000"/>
    <numFmt numFmtId="166" formatCode="#,##0.00_р_."/>
    <numFmt numFmtId="167" formatCode="#,###.00"/>
    <numFmt numFmtId="168" formatCode="#,##0_р_."/>
    <numFmt numFmtId="169" formatCode="#,##0.00\ _₴"/>
  </numFmts>
  <fonts count="123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4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sz val="8"/>
      <name val="Calibri"/>
      <family val="2"/>
      <charset val="204"/>
    </font>
    <font>
      <b/>
      <sz val="18"/>
      <name val="Times New Roman"/>
      <family val="1"/>
      <charset val="204"/>
    </font>
    <font>
      <b/>
      <u/>
      <sz val="16"/>
      <color indexed="10"/>
      <name val="Times New Roman"/>
      <family val="1"/>
      <charset val="204"/>
    </font>
    <font>
      <b/>
      <u/>
      <sz val="16"/>
      <color indexed="12"/>
      <name val="Times New Roman"/>
      <family val="1"/>
      <charset val="204"/>
    </font>
    <font>
      <b/>
      <u/>
      <sz val="16"/>
      <color indexed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26"/>
      <name val="Times New Roman"/>
      <family val="1"/>
      <charset val="204"/>
    </font>
    <font>
      <sz val="1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b/>
      <sz val="14"/>
      <color indexed="20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color indexed="12"/>
      <name val="Times New Roman"/>
      <family val="1"/>
      <charset val="204"/>
    </font>
    <font>
      <b/>
      <i/>
      <u/>
      <sz val="18"/>
      <name val="Times New Roman"/>
      <family val="1"/>
      <charset val="204"/>
    </font>
    <font>
      <b/>
      <sz val="16"/>
      <color indexed="2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 Cyr"/>
      <family val="1"/>
      <charset val="204"/>
    </font>
    <font>
      <sz val="11"/>
      <color indexed="12"/>
      <name val="Times New Roman"/>
      <family val="1"/>
      <charset val="204"/>
    </font>
    <font>
      <sz val="11"/>
      <color indexed="20"/>
      <name val="Times New Roman"/>
      <family val="1"/>
      <charset val="204"/>
    </font>
    <font>
      <sz val="10"/>
      <name val="Arial Cyr"/>
      <family val="2"/>
      <charset val="204"/>
    </font>
    <font>
      <u/>
      <sz val="16"/>
      <color indexed="12"/>
      <name val="Times New Roman"/>
      <family val="1"/>
      <charset val="204"/>
    </font>
    <font>
      <b/>
      <u/>
      <sz val="26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8"/>
      <color indexed="12"/>
      <name val="Times New Roman"/>
      <family val="1"/>
      <charset val="204"/>
    </font>
    <font>
      <b/>
      <u/>
      <sz val="18"/>
      <color indexed="20"/>
      <name val="Times New Roman"/>
      <family val="1"/>
      <charset val="204"/>
    </font>
    <font>
      <b/>
      <sz val="18"/>
      <color indexed="12"/>
      <name val="Times New Roman"/>
      <family val="1"/>
      <charset val="204"/>
    </font>
    <font>
      <b/>
      <sz val="18"/>
      <color indexed="20"/>
      <name val="Times New Roman"/>
      <family val="1"/>
      <charset val="204"/>
    </font>
    <font>
      <b/>
      <u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u/>
      <sz val="18"/>
      <color indexed="36"/>
      <name val="Times New Roman"/>
      <family val="1"/>
      <charset val="204"/>
    </font>
    <font>
      <b/>
      <sz val="18"/>
      <color indexed="36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b/>
      <i/>
      <sz val="1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6"/>
      <color indexed="10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18"/>
      <color indexed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8"/>
      <name val="Calibri"/>
      <family val="2"/>
      <charset val="204"/>
    </font>
    <font>
      <b/>
      <sz val="14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2"/>
      <name val="Times New Roman Cyr"/>
      <charset val="1"/>
    </font>
    <font>
      <b/>
      <sz val="12"/>
      <color indexed="12"/>
      <name val="Times New Roman Cyr"/>
      <charset val="1"/>
    </font>
    <font>
      <b/>
      <sz val="12"/>
      <color indexed="20"/>
      <name val="Times New Roman Cyr"/>
      <charset val="1"/>
    </font>
    <font>
      <sz val="12"/>
      <name val="Times New Roman Cyr"/>
      <family val="1"/>
      <charset val="204"/>
    </font>
    <font>
      <sz val="12"/>
      <color indexed="12"/>
      <name val="Times New Roman Cyr"/>
      <family val="1"/>
      <charset val="204"/>
    </font>
    <font>
      <sz val="12"/>
      <color indexed="2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4"/>
      <name val="Times New Roman Cyr"/>
      <family val="1"/>
      <charset val="204"/>
    </font>
    <font>
      <sz val="11"/>
      <color indexed="12"/>
      <name val="Times New Roman Cyr"/>
      <family val="1"/>
      <charset val="204"/>
    </font>
    <font>
      <sz val="11"/>
      <color indexed="20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u/>
      <sz val="26"/>
      <name val="Times New Roman Cyr"/>
      <family val="1"/>
      <charset val="204"/>
    </font>
    <font>
      <b/>
      <u/>
      <sz val="16"/>
      <name val="Times New Roman Cyr"/>
      <family val="1"/>
      <charset val="204"/>
    </font>
    <font>
      <b/>
      <u/>
      <sz val="14"/>
      <color indexed="12"/>
      <name val="Times New Roman Cyr"/>
      <family val="1"/>
      <charset val="204"/>
    </font>
    <font>
      <b/>
      <u/>
      <sz val="14"/>
      <color indexed="20"/>
      <name val="Times New Roman Cyr"/>
      <family val="1"/>
      <charset val="204"/>
    </font>
    <font>
      <b/>
      <u/>
      <sz val="14"/>
      <color indexed="8"/>
      <name val="Times New Roman Cyr"/>
      <family val="1"/>
      <charset val="204"/>
    </font>
    <font>
      <b/>
      <sz val="14"/>
      <name val="Times New Roman Cyr"/>
      <charset val="1"/>
    </font>
    <font>
      <b/>
      <sz val="14"/>
      <color indexed="12"/>
      <name val="Times New Roman Cyr"/>
      <family val="1"/>
      <charset val="204"/>
    </font>
    <font>
      <b/>
      <sz val="14"/>
      <color indexed="20"/>
      <name val="Times New Roman Cyr"/>
      <family val="1"/>
      <charset val="204"/>
    </font>
    <font>
      <b/>
      <sz val="14"/>
      <color indexed="8"/>
      <name val="Times New Roman Cyr"/>
      <family val="1"/>
      <charset val="204"/>
    </font>
    <font>
      <i/>
      <sz val="14"/>
      <name val="Times New Roman Cyr"/>
      <family val="1"/>
      <charset val="204"/>
    </font>
    <font>
      <b/>
      <i/>
      <sz val="16"/>
      <name val="Times New Roman Cyr"/>
      <family val="1"/>
      <charset val="204"/>
    </font>
    <font>
      <b/>
      <u/>
      <sz val="20"/>
      <name val="Times New Roman Cyr"/>
      <family val="1"/>
      <charset val="204"/>
    </font>
    <font>
      <u/>
      <sz val="26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12"/>
      <name val="Times New Roman"/>
      <family val="1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1"/>
    </font>
    <font>
      <b/>
      <sz val="11"/>
      <color indexed="12"/>
      <name val="Times New Roman Cyr"/>
      <family val="1"/>
      <charset val="204"/>
    </font>
    <font>
      <b/>
      <sz val="11"/>
      <color indexed="20"/>
      <name val="Times New Roman Cyr"/>
      <family val="1"/>
      <charset val="204"/>
    </font>
    <font>
      <b/>
      <sz val="11"/>
      <color indexed="8"/>
      <name val="Times New Roman Cyr"/>
      <family val="1"/>
      <charset val="204"/>
    </font>
    <font>
      <b/>
      <sz val="11"/>
      <color indexed="16"/>
      <name val="Times New Roman Cyr"/>
      <family val="1"/>
      <charset val="204"/>
    </font>
    <font>
      <b/>
      <u/>
      <sz val="11"/>
      <color indexed="12"/>
      <name val="Times New Roman Cyr"/>
      <family val="1"/>
      <charset val="204"/>
    </font>
    <font>
      <b/>
      <u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8"/>
      <name val="Times New Roman Cyr"/>
      <family val="1"/>
      <charset val="204"/>
    </font>
    <font>
      <b/>
      <sz val="18"/>
      <color indexed="8"/>
      <name val="Times New Roman Cyr"/>
      <family val="1"/>
      <charset val="204"/>
    </font>
    <font>
      <b/>
      <sz val="18"/>
      <color indexed="16"/>
      <name val="Times New Roman Cyr"/>
      <family val="1"/>
      <charset val="204"/>
    </font>
    <font>
      <b/>
      <sz val="18"/>
      <name val="Times New Roman"/>
      <family val="1"/>
    </font>
    <font>
      <b/>
      <sz val="18"/>
      <name val="Times New Roman Cyr"/>
      <charset val="204"/>
    </font>
    <font>
      <b/>
      <sz val="18"/>
      <color indexed="8"/>
      <name val="Times New Roman Cyr"/>
      <charset val="204"/>
    </font>
    <font>
      <b/>
      <sz val="18"/>
      <name val="Times New Roman Cyr"/>
      <family val="1"/>
    </font>
    <font>
      <b/>
      <sz val="18"/>
      <color indexed="8"/>
      <name val="Times New Roman Cyr"/>
      <family val="1"/>
    </font>
    <font>
      <b/>
      <sz val="11"/>
      <name val="Times New Roman Cyr"/>
      <family val="1"/>
    </font>
    <font>
      <b/>
      <sz val="24"/>
      <name val="Times New Roman Cyr"/>
      <family val="1"/>
      <charset val="204"/>
    </font>
    <font>
      <b/>
      <sz val="24"/>
      <color indexed="8"/>
      <name val="Times New Roman"/>
      <family val="1"/>
      <charset val="204"/>
    </font>
    <font>
      <sz val="24"/>
      <color indexed="8"/>
      <name val="Times New Roman"/>
      <family val="1"/>
      <charset val="204"/>
    </font>
    <font>
      <b/>
      <u/>
      <sz val="24"/>
      <name val="Times New Roman"/>
      <family val="1"/>
      <charset val="204"/>
    </font>
    <font>
      <b/>
      <sz val="16"/>
      <color indexed="8"/>
      <name val="Times New Roman"/>
      <family val="1"/>
    </font>
    <font>
      <b/>
      <i/>
      <sz val="14"/>
      <name val="Times New Roman Cyr"/>
      <family val="1"/>
      <charset val="204"/>
    </font>
    <font>
      <b/>
      <sz val="26"/>
      <name val="Times New Roman"/>
      <family val="1"/>
      <charset val="204"/>
    </font>
    <font>
      <b/>
      <u/>
      <sz val="36"/>
      <color indexed="10"/>
      <name val="Times New Roman"/>
      <family val="1"/>
      <charset val="204"/>
    </font>
    <font>
      <b/>
      <sz val="14"/>
      <name val="Times New Roman Cyr"/>
      <family val="1"/>
    </font>
    <font>
      <b/>
      <i/>
      <sz val="11"/>
      <color indexed="8"/>
      <name val="Times New Roman"/>
      <family val="1"/>
      <charset val="204"/>
    </font>
    <font>
      <sz val="12"/>
      <name val="Times New Roman Cyr"/>
      <family val="1"/>
    </font>
    <font>
      <i/>
      <sz val="11"/>
      <name val="Times New Roman Cyr"/>
      <family val="1"/>
    </font>
    <font>
      <b/>
      <i/>
      <sz val="18"/>
      <color indexed="8"/>
      <name val="Times New Roman"/>
      <family val="1"/>
      <charset val="1"/>
    </font>
    <font>
      <b/>
      <sz val="18"/>
      <name val="Times New Roman"/>
      <family val="1"/>
      <charset val="1"/>
    </font>
  </fonts>
  <fills count="1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26"/>
      </patternFill>
    </fill>
    <fill>
      <patternFill patternType="solid">
        <fgColor indexed="27"/>
        <bgColor indexed="26"/>
      </patternFill>
    </fill>
  </fills>
  <borders count="10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3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3"/>
      </bottom>
      <diagonal/>
    </border>
    <border>
      <left/>
      <right/>
      <top style="medium">
        <color indexed="6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3"/>
      </bottom>
      <diagonal/>
    </border>
    <border>
      <left style="medium">
        <color indexed="64"/>
      </left>
      <right/>
      <top style="medium">
        <color indexed="6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 style="medium">
        <color indexed="64"/>
      </right>
      <top style="medium">
        <color indexed="63"/>
      </top>
      <bottom style="medium">
        <color indexed="64"/>
      </bottom>
      <diagonal/>
    </border>
  </borders>
  <cellStyleXfs count="4">
    <xf numFmtId="0" fontId="0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33" fillId="0" borderId="0"/>
    <xf numFmtId="9" fontId="5" fillId="0" borderId="0" applyFont="0" applyFill="0" applyBorder="0" applyAlignment="0" applyProtection="0"/>
  </cellStyleXfs>
  <cellXfs count="610">
    <xf numFmtId="0" fontId="0" fillId="0" borderId="0" xfId="0"/>
    <xf numFmtId="6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6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vertical="center" wrapText="1"/>
    </xf>
    <xf numFmtId="9" fontId="1" fillId="2" borderId="7" xfId="3" applyFont="1" applyFill="1" applyBorder="1" applyAlignment="1">
      <alignment vertical="center" wrapText="1"/>
    </xf>
    <xf numFmtId="166" fontId="7" fillId="0" borderId="8" xfId="0" applyNumberFormat="1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4" fontId="1" fillId="0" borderId="9" xfId="0" applyNumberFormat="1" applyFont="1" applyBorder="1" applyAlignment="1">
      <alignment vertical="center" wrapText="1"/>
    </xf>
    <xf numFmtId="9" fontId="1" fillId="0" borderId="9" xfId="3" applyFont="1" applyBorder="1" applyAlignment="1">
      <alignment vertical="center" wrapText="1"/>
    </xf>
    <xf numFmtId="10" fontId="1" fillId="0" borderId="9" xfId="3" applyNumberFormat="1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164" fontId="1" fillId="0" borderId="10" xfId="0" applyNumberFormat="1" applyFont="1" applyBorder="1" applyAlignment="1">
      <alignment vertical="center" wrapText="1"/>
    </xf>
    <xf numFmtId="9" fontId="1" fillId="0" borderId="10" xfId="3" applyFont="1" applyBorder="1" applyAlignment="1">
      <alignment vertical="center" wrapText="1"/>
    </xf>
    <xf numFmtId="10" fontId="1" fillId="0" borderId="10" xfId="3" applyNumberFormat="1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164" fontId="1" fillId="0" borderId="11" xfId="0" applyNumberFormat="1" applyFont="1" applyBorder="1" applyAlignment="1">
      <alignment vertical="center" wrapText="1"/>
    </xf>
    <xf numFmtId="9" fontId="1" fillId="0" borderId="11" xfId="3" applyFont="1" applyBorder="1" applyAlignment="1">
      <alignment vertical="center" wrapText="1"/>
    </xf>
    <xf numFmtId="10" fontId="1" fillId="0" borderId="11" xfId="3" applyNumberFormat="1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0" fontId="1" fillId="2" borderId="4" xfId="3" applyNumberFormat="1" applyFont="1" applyFill="1" applyBorder="1" applyAlignment="1">
      <alignment vertical="center" wrapText="1"/>
    </xf>
    <xf numFmtId="166" fontId="8" fillId="0" borderId="8" xfId="0" applyNumberFormat="1" applyFont="1" applyBorder="1" applyAlignment="1">
      <alignment vertical="center" wrapText="1"/>
    </xf>
    <xf numFmtId="165" fontId="1" fillId="2" borderId="8" xfId="0" applyNumberFormat="1" applyFont="1" applyFill="1" applyBorder="1" applyAlignment="1">
      <alignment vertical="center" wrapText="1"/>
    </xf>
    <xf numFmtId="0" fontId="17" fillId="3" borderId="15" xfId="0" applyFont="1" applyFill="1" applyBorder="1" applyAlignment="1">
      <alignment horizontal="centerContinuous" vertical="top" wrapText="1"/>
    </xf>
    <xf numFmtId="0" fontId="17" fillId="3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wrapText="1"/>
    </xf>
    <xf numFmtId="0" fontId="12" fillId="4" borderId="17" xfId="0" applyFont="1" applyFill="1" applyBorder="1" applyAlignment="1">
      <alignment horizontal="left" wrapText="1"/>
    </xf>
    <xf numFmtId="0" fontId="12" fillId="5" borderId="17" xfId="0" applyFont="1" applyFill="1" applyBorder="1" applyAlignment="1">
      <alignment horizontal="left" wrapText="1"/>
    </xf>
    <xf numFmtId="0" fontId="12" fillId="3" borderId="18" xfId="0" applyFont="1" applyFill="1" applyBorder="1" applyAlignment="1">
      <alignment wrapText="1"/>
    </xf>
    <xf numFmtId="0" fontId="12" fillId="3" borderId="19" xfId="0" applyFont="1" applyFill="1" applyBorder="1" applyAlignment="1">
      <alignment wrapText="1"/>
    </xf>
    <xf numFmtId="0" fontId="23" fillId="2" borderId="17" xfId="0" applyFont="1" applyFill="1" applyBorder="1" applyAlignment="1">
      <alignment wrapText="1"/>
    </xf>
    <xf numFmtId="0" fontId="23" fillId="2" borderId="20" xfId="0" applyFont="1" applyFill="1" applyBorder="1" applyAlignment="1">
      <alignment wrapText="1"/>
    </xf>
    <xf numFmtId="0" fontId="24" fillId="3" borderId="19" xfId="0" applyFont="1" applyFill="1" applyBorder="1" applyAlignment="1">
      <alignment wrapText="1"/>
    </xf>
    <xf numFmtId="0" fontId="25" fillId="2" borderId="17" xfId="0" applyFont="1" applyFill="1" applyBorder="1" applyAlignment="1">
      <alignment horizontal="left" vertical="center" wrapText="1"/>
    </xf>
    <xf numFmtId="0" fontId="25" fillId="2" borderId="17" xfId="0" applyFont="1" applyFill="1" applyBorder="1" applyAlignment="1">
      <alignment horizontal="left" wrapText="1"/>
    </xf>
    <xf numFmtId="0" fontId="27" fillId="2" borderId="20" xfId="0" applyFont="1" applyFill="1" applyBorder="1" applyAlignment="1">
      <alignment wrapText="1"/>
    </xf>
    <xf numFmtId="0" fontId="12" fillId="3" borderId="21" xfId="0" applyFont="1" applyFill="1" applyBorder="1" applyAlignment="1">
      <alignment horizontal="left" wrapText="1"/>
    </xf>
    <xf numFmtId="0" fontId="8" fillId="3" borderId="18" xfId="0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center" wrapText="1"/>
    </xf>
    <xf numFmtId="0" fontId="12" fillId="3" borderId="20" xfId="0" applyFont="1" applyFill="1" applyBorder="1" applyAlignment="1">
      <alignment horizontal="left" wrapText="1"/>
    </xf>
    <xf numFmtId="0" fontId="12" fillId="3" borderId="20" xfId="0" applyFont="1" applyFill="1" applyBorder="1" applyAlignment="1">
      <alignment wrapText="1"/>
    </xf>
    <xf numFmtId="166" fontId="21" fillId="0" borderId="22" xfId="0" applyNumberFormat="1" applyFont="1" applyBorder="1" applyAlignment="1">
      <alignment horizontal="right" wrapText="1"/>
    </xf>
    <xf numFmtId="166" fontId="22" fillId="0" borderId="23" xfId="0" applyNumberFormat="1" applyFont="1" applyBorder="1" applyAlignment="1">
      <alignment horizontal="right" wrapText="1"/>
    </xf>
    <xf numFmtId="166" fontId="6" fillId="6" borderId="24" xfId="0" applyNumberFormat="1" applyFont="1" applyFill="1" applyBorder="1" applyAlignment="1">
      <alignment horizontal="right" wrapText="1"/>
    </xf>
    <xf numFmtId="166" fontId="21" fillId="0" borderId="9" xfId="0" applyNumberFormat="1" applyFont="1" applyBorder="1" applyAlignment="1">
      <alignment horizontal="right" wrapText="1"/>
    </xf>
    <xf numFmtId="166" fontId="22" fillId="0" borderId="25" xfId="0" applyNumberFormat="1" applyFont="1" applyBorder="1" applyAlignment="1">
      <alignment horizontal="right" wrapText="1"/>
    </xf>
    <xf numFmtId="166" fontId="6" fillId="6" borderId="26" xfId="0" applyNumberFormat="1" applyFont="1" applyFill="1" applyBorder="1" applyAlignment="1">
      <alignment horizontal="right" wrapText="1"/>
    </xf>
    <xf numFmtId="0" fontId="12" fillId="6" borderId="9" xfId="0" applyFont="1" applyFill="1" applyBorder="1" applyAlignment="1">
      <alignment wrapText="1"/>
    </xf>
    <xf numFmtId="166" fontId="21" fillId="6" borderId="9" xfId="0" applyNumberFormat="1" applyFont="1" applyFill="1" applyBorder="1" applyAlignment="1">
      <alignment horizontal="right" wrapText="1"/>
    </xf>
    <xf numFmtId="166" fontId="22" fillId="6" borderId="25" xfId="0" applyNumberFormat="1" applyFont="1" applyFill="1" applyBorder="1" applyAlignment="1">
      <alignment horizontal="right" wrapText="1"/>
    </xf>
    <xf numFmtId="166" fontId="21" fillId="3" borderId="9" xfId="0" applyNumberFormat="1" applyFont="1" applyFill="1" applyBorder="1" applyAlignment="1">
      <alignment horizontal="right" wrapText="1"/>
    </xf>
    <xf numFmtId="166" fontId="22" fillId="3" borderId="25" xfId="0" applyNumberFormat="1" applyFont="1" applyFill="1" applyBorder="1" applyAlignment="1">
      <alignment horizontal="right" wrapText="1"/>
    </xf>
    <xf numFmtId="0" fontId="12" fillId="3" borderId="9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left" wrapText="1"/>
    </xf>
    <xf numFmtId="166" fontId="6" fillId="6" borderId="27" xfId="0" applyNumberFormat="1" applyFont="1" applyFill="1" applyBorder="1" applyAlignment="1">
      <alignment horizontal="right" wrapText="1"/>
    </xf>
    <xf numFmtId="0" fontId="31" fillId="0" borderId="0" xfId="0" applyFont="1" applyAlignment="1">
      <alignment horizontal="right" wrapText="1"/>
    </xf>
    <xf numFmtId="0" fontId="32" fillId="0" borderId="0" xfId="0" applyFont="1" applyAlignment="1">
      <alignment horizontal="right" wrapText="1"/>
    </xf>
    <xf numFmtId="0" fontId="18" fillId="4" borderId="28" xfId="0" applyFont="1" applyFill="1" applyBorder="1" applyAlignment="1">
      <alignment horizontal="center" wrapText="1"/>
    </xf>
    <xf numFmtId="0" fontId="9" fillId="4" borderId="28" xfId="0" applyFont="1" applyFill="1" applyBorder="1" applyAlignment="1">
      <alignment horizontal="left" wrapText="1"/>
    </xf>
    <xf numFmtId="0" fontId="12" fillId="3" borderId="28" xfId="0" applyFont="1" applyFill="1" applyBorder="1" applyAlignment="1">
      <alignment horizontal="center" wrapText="1"/>
    </xf>
    <xf numFmtId="0" fontId="18" fillId="4" borderId="29" xfId="0" applyFont="1" applyFill="1" applyBorder="1" applyAlignment="1">
      <alignment horizontal="center" wrapText="1"/>
    </xf>
    <xf numFmtId="0" fontId="35" fillId="7" borderId="17" xfId="0" applyFont="1" applyFill="1" applyBorder="1" applyAlignment="1">
      <alignment horizontal="center" wrapText="1"/>
    </xf>
    <xf numFmtId="0" fontId="36" fillId="0" borderId="30" xfId="0" applyFont="1" applyBorder="1" applyAlignment="1">
      <alignment horizontal="left" wrapText="1"/>
    </xf>
    <xf numFmtId="0" fontId="36" fillId="0" borderId="31" xfId="0" applyFont="1" applyBorder="1" applyAlignment="1">
      <alignment wrapText="1"/>
    </xf>
    <xf numFmtId="3" fontId="37" fillId="0" borderId="32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wrapText="1"/>
    </xf>
    <xf numFmtId="0" fontId="1" fillId="0" borderId="33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38" fillId="2" borderId="8" xfId="0" applyFont="1" applyFill="1" applyBorder="1" applyAlignment="1">
      <alignment horizontal="center" vertical="center" wrapText="1"/>
    </xf>
    <xf numFmtId="0" fontId="43" fillId="7" borderId="8" xfId="0" applyFont="1" applyFill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 wrapText="1"/>
    </xf>
    <xf numFmtId="0" fontId="44" fillId="0" borderId="32" xfId="0" applyFont="1" applyBorder="1" applyAlignment="1">
      <alignment horizontal="center" vertical="center" wrapText="1"/>
    </xf>
    <xf numFmtId="0" fontId="44" fillId="0" borderId="35" xfId="0" applyFont="1" applyBorder="1" applyAlignment="1">
      <alignment horizontal="center" vertical="center" wrapText="1"/>
    </xf>
    <xf numFmtId="0" fontId="44" fillId="0" borderId="36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37" xfId="0" applyFont="1" applyFill="1" applyBorder="1" applyAlignment="1">
      <alignment horizontal="center" vertical="top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17" fillId="0" borderId="38" xfId="0" applyFont="1" applyBorder="1" applyAlignment="1">
      <alignment horizontal="centerContinuous" vertical="top" wrapText="1"/>
    </xf>
    <xf numFmtId="0" fontId="17" fillId="3" borderId="39" xfId="0" applyFont="1" applyFill="1" applyBorder="1" applyAlignment="1">
      <alignment horizontal="center" vertical="center" wrapText="1"/>
    </xf>
    <xf numFmtId="166" fontId="21" fillId="0" borderId="40" xfId="0" applyNumberFormat="1" applyFont="1" applyBorder="1" applyAlignment="1">
      <alignment horizontal="right" wrapText="1"/>
    </xf>
    <xf numFmtId="166" fontId="22" fillId="0" borderId="41" xfId="0" applyNumberFormat="1" applyFont="1" applyBorder="1" applyAlignment="1">
      <alignment horizontal="right" wrapText="1"/>
    </xf>
    <xf numFmtId="166" fontId="21" fillId="0" borderId="42" xfId="0" applyNumberFormat="1" applyFont="1" applyBorder="1" applyAlignment="1">
      <alignment horizontal="right" wrapText="1"/>
    </xf>
    <xf numFmtId="166" fontId="22" fillId="0" borderId="43" xfId="0" applyNumberFormat="1" applyFont="1" applyBorder="1" applyAlignment="1">
      <alignment horizontal="right" wrapText="1"/>
    </xf>
    <xf numFmtId="166" fontId="6" fillId="6" borderId="8" xfId="0" applyNumberFormat="1" applyFont="1" applyFill="1" applyBorder="1" applyAlignment="1">
      <alignment horizontal="right" wrapText="1"/>
    </xf>
    <xf numFmtId="0" fontId="6" fillId="3" borderId="18" xfId="0" applyFont="1" applyFill="1" applyBorder="1" applyAlignment="1">
      <alignment wrapText="1"/>
    </xf>
    <xf numFmtId="0" fontId="17" fillId="6" borderId="44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 wrapText="1"/>
    </xf>
    <xf numFmtId="168" fontId="20" fillId="8" borderId="9" xfId="0" applyNumberFormat="1" applyFont="1" applyFill="1" applyBorder="1" applyAlignment="1">
      <alignment horizontal="center" vertical="top" wrapText="1"/>
    </xf>
    <xf numFmtId="0" fontId="20" fillId="8" borderId="9" xfId="0" applyFont="1" applyFill="1" applyBorder="1" applyAlignment="1">
      <alignment horizontal="center" vertical="top" wrapText="1"/>
    </xf>
    <xf numFmtId="0" fontId="20" fillId="8" borderId="44" xfId="0" applyFont="1" applyFill="1" applyBorder="1" applyAlignment="1">
      <alignment horizontal="center" vertical="top" wrapText="1"/>
    </xf>
    <xf numFmtId="166" fontId="6" fillId="6" borderId="9" xfId="0" applyNumberFormat="1" applyFont="1" applyFill="1" applyBorder="1" applyAlignment="1">
      <alignment horizontal="right" wrapText="1"/>
    </xf>
    <xf numFmtId="166" fontId="6" fillId="6" borderId="44" xfId="0" applyNumberFormat="1" applyFont="1" applyFill="1" applyBorder="1" applyAlignment="1">
      <alignment horizontal="right" wrapText="1"/>
    </xf>
    <xf numFmtId="166" fontId="6" fillId="0" borderId="9" xfId="0" applyNumberFormat="1" applyFont="1" applyBorder="1" applyAlignment="1">
      <alignment horizontal="right" wrapText="1"/>
    </xf>
    <xf numFmtId="166" fontId="6" fillId="0" borderId="11" xfId="0" applyNumberFormat="1" applyFont="1" applyBorder="1" applyAlignment="1">
      <alignment horizontal="right" wrapText="1"/>
    </xf>
    <xf numFmtId="166" fontId="6" fillId="6" borderId="45" xfId="0" applyNumberFormat="1" applyFont="1" applyFill="1" applyBorder="1" applyAlignment="1">
      <alignment horizontal="right" wrapText="1"/>
    </xf>
    <xf numFmtId="166" fontId="6" fillId="6" borderId="46" xfId="0" applyNumberFormat="1" applyFont="1" applyFill="1" applyBorder="1" applyAlignment="1">
      <alignment horizontal="right" wrapText="1"/>
    </xf>
    <xf numFmtId="166" fontId="6" fillId="0" borderId="22" xfId="0" applyNumberFormat="1" applyFont="1" applyBorder="1" applyAlignment="1">
      <alignment horizontal="right" wrapText="1"/>
    </xf>
    <xf numFmtId="166" fontId="6" fillId="9" borderId="9" xfId="0" applyNumberFormat="1" applyFont="1" applyFill="1" applyBorder="1" applyAlignment="1">
      <alignment horizontal="right" wrapText="1"/>
    </xf>
    <xf numFmtId="0" fontId="12" fillId="0" borderId="28" xfId="0" applyFont="1" applyBorder="1" applyAlignment="1">
      <alignment horizontal="center" wrapText="1"/>
    </xf>
    <xf numFmtId="0" fontId="38" fillId="6" borderId="13" xfId="0" applyFont="1" applyFill="1" applyBorder="1" applyAlignment="1">
      <alignment wrapText="1"/>
    </xf>
    <xf numFmtId="0" fontId="38" fillId="0" borderId="13" xfId="0" applyFont="1" applyBorder="1" applyAlignment="1">
      <alignment wrapText="1"/>
    </xf>
    <xf numFmtId="0" fontId="38" fillId="9" borderId="13" xfId="0" applyFont="1" applyFill="1" applyBorder="1" applyAlignment="1">
      <alignment wrapText="1"/>
    </xf>
    <xf numFmtId="0" fontId="38" fillId="3" borderId="13" xfId="0" applyFont="1" applyFill="1" applyBorder="1" applyAlignment="1">
      <alignment horizontal="center" wrapText="1"/>
    </xf>
    <xf numFmtId="0" fontId="38" fillId="3" borderId="14" xfId="0" applyFont="1" applyFill="1" applyBorder="1" applyAlignment="1">
      <alignment horizontal="left" wrapText="1"/>
    </xf>
    <xf numFmtId="166" fontId="21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6" fontId="12" fillId="6" borderId="9" xfId="0" applyNumberFormat="1" applyFont="1" applyFill="1" applyBorder="1" applyAlignment="1">
      <alignment horizontal="right" wrapText="1"/>
    </xf>
    <xf numFmtId="166" fontId="12" fillId="6" borderId="44" xfId="0" applyNumberFormat="1" applyFont="1" applyFill="1" applyBorder="1" applyAlignment="1">
      <alignment horizontal="right" wrapText="1"/>
    </xf>
    <xf numFmtId="166" fontId="12" fillId="0" borderId="9" xfId="0" applyNumberFormat="1" applyFont="1" applyBorder="1" applyAlignment="1">
      <alignment horizontal="right" wrapText="1"/>
    </xf>
    <xf numFmtId="166" fontId="12" fillId="0" borderId="9" xfId="0" applyNumberFormat="1" applyFont="1" applyBorder="1" applyAlignment="1">
      <alignment horizontal="center" wrapText="1"/>
    </xf>
    <xf numFmtId="166" fontId="12" fillId="6" borderId="9" xfId="0" applyNumberFormat="1" applyFont="1" applyFill="1" applyBorder="1" applyAlignment="1">
      <alignment horizontal="center" wrapText="1"/>
    </xf>
    <xf numFmtId="166" fontId="12" fillId="3" borderId="9" xfId="0" applyNumberFormat="1" applyFont="1" applyFill="1" applyBorder="1" applyAlignment="1">
      <alignment horizontal="right" wrapText="1"/>
    </xf>
    <xf numFmtId="166" fontId="12" fillId="3" borderId="44" xfId="0" applyNumberFormat="1" applyFont="1" applyFill="1" applyBorder="1" applyAlignment="1">
      <alignment horizontal="right" wrapText="1"/>
    </xf>
    <xf numFmtId="166" fontId="12" fillId="3" borderId="9" xfId="0" applyNumberFormat="1" applyFont="1" applyFill="1" applyBorder="1" applyAlignment="1">
      <alignment horizontal="right" wrapText="1"/>
    </xf>
    <xf numFmtId="166" fontId="12" fillId="3" borderId="9" xfId="0" applyNumberFormat="1" applyFont="1" applyFill="1" applyBorder="1" applyAlignment="1">
      <alignment horizontal="center" wrapText="1"/>
    </xf>
    <xf numFmtId="166" fontId="12" fillId="2" borderId="44" xfId="0" applyNumberFormat="1" applyFont="1" applyFill="1" applyBorder="1" applyAlignment="1">
      <alignment horizontal="right" wrapText="1"/>
    </xf>
    <xf numFmtId="166" fontId="12" fillId="0" borderId="11" xfId="0" applyNumberFormat="1" applyFont="1" applyBorder="1" applyAlignment="1">
      <alignment horizontal="center" wrapText="1"/>
    </xf>
    <xf numFmtId="166" fontId="12" fillId="0" borderId="11" xfId="0" applyNumberFormat="1" applyFont="1" applyBorder="1" applyAlignment="1">
      <alignment horizontal="right" wrapText="1"/>
    </xf>
    <xf numFmtId="166" fontId="12" fillId="6" borderId="45" xfId="0" applyNumberFormat="1" applyFont="1" applyFill="1" applyBorder="1" applyAlignment="1">
      <alignment horizontal="right" wrapText="1"/>
    </xf>
    <xf numFmtId="166" fontId="19" fillId="3" borderId="47" xfId="0" applyNumberFormat="1" applyFont="1" applyFill="1" applyBorder="1" applyAlignment="1">
      <alignment wrapText="1"/>
    </xf>
    <xf numFmtId="166" fontId="12" fillId="2" borderId="22" xfId="0" applyNumberFormat="1" applyFont="1" applyFill="1" applyBorder="1" applyAlignment="1">
      <alignment horizontal="center" wrapText="1"/>
    </xf>
    <xf numFmtId="166" fontId="12" fillId="2" borderId="22" xfId="0" applyNumberFormat="1" applyFont="1" applyFill="1" applyBorder="1" applyAlignment="1">
      <alignment horizontal="right" wrapText="1"/>
    </xf>
    <xf numFmtId="166" fontId="12" fillId="6" borderId="46" xfId="0" applyNumberFormat="1" applyFont="1" applyFill="1" applyBorder="1" applyAlignment="1">
      <alignment horizontal="right" wrapText="1"/>
    </xf>
    <xf numFmtId="166" fontId="12" fillId="0" borderId="22" xfId="0" applyNumberFormat="1" applyFont="1" applyBorder="1" applyAlignment="1">
      <alignment horizontal="center" wrapText="1"/>
    </xf>
    <xf numFmtId="166" fontId="12" fillId="0" borderId="40" xfId="0" applyNumberFormat="1" applyFont="1" applyBorder="1" applyAlignment="1">
      <alignment horizontal="right" wrapText="1"/>
    </xf>
    <xf numFmtId="166" fontId="12" fillId="6" borderId="45" xfId="0" applyNumberFormat="1" applyFont="1" applyFill="1" applyBorder="1" applyAlignment="1">
      <alignment horizontal="center" wrapText="1"/>
    </xf>
    <xf numFmtId="166" fontId="12" fillId="6" borderId="22" xfId="0" applyNumberFormat="1" applyFont="1" applyFill="1" applyBorder="1" applyAlignment="1">
      <alignment horizontal="right" wrapText="1"/>
    </xf>
    <xf numFmtId="166" fontId="12" fillId="0" borderId="44" xfId="0" applyNumberFormat="1" applyFont="1" applyBorder="1" applyAlignment="1">
      <alignment horizontal="right" wrapText="1"/>
    </xf>
    <xf numFmtId="166" fontId="12" fillId="0" borderId="22" xfId="0" applyNumberFormat="1" applyFont="1" applyBorder="1" applyAlignment="1">
      <alignment horizontal="right" wrapText="1"/>
    </xf>
    <xf numFmtId="168" fontId="12" fillId="8" borderId="9" xfId="0" applyNumberFormat="1" applyFont="1" applyFill="1" applyBorder="1" applyAlignment="1">
      <alignment horizontal="center" vertical="top" wrapText="1"/>
    </xf>
    <xf numFmtId="0" fontId="12" fillId="8" borderId="9" xfId="0" applyFont="1" applyFill="1" applyBorder="1" applyAlignment="1">
      <alignment horizontal="center" vertical="top" wrapText="1"/>
    </xf>
    <xf numFmtId="0" fontId="12" fillId="8" borderId="44" xfId="0" applyFont="1" applyFill="1" applyBorder="1" applyAlignment="1">
      <alignment horizontal="center" vertical="top" wrapText="1"/>
    </xf>
    <xf numFmtId="166" fontId="12" fillId="9" borderId="9" xfId="0" applyNumberFormat="1" applyFont="1" applyFill="1" applyBorder="1" applyAlignment="1">
      <alignment horizontal="right" wrapText="1"/>
    </xf>
    <xf numFmtId="0" fontId="38" fillId="0" borderId="28" xfId="0" applyFont="1" applyBorder="1" applyAlignment="1">
      <alignment horizontal="left" wrapText="1"/>
    </xf>
    <xf numFmtId="0" fontId="12" fillId="2" borderId="48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166" fontId="41" fillId="0" borderId="9" xfId="0" applyNumberFormat="1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left" wrapText="1"/>
    </xf>
    <xf numFmtId="0" fontId="6" fillId="3" borderId="20" xfId="0" applyFont="1" applyFill="1" applyBorder="1" applyAlignment="1">
      <alignment wrapText="1"/>
    </xf>
    <xf numFmtId="0" fontId="6" fillId="3" borderId="19" xfId="0" applyFont="1" applyFill="1" applyBorder="1" applyAlignment="1">
      <alignment wrapText="1"/>
    </xf>
    <xf numFmtId="0" fontId="12" fillId="0" borderId="22" xfId="0" applyFont="1" applyBorder="1" applyAlignment="1">
      <alignment horizontal="left" wrapText="1"/>
    </xf>
    <xf numFmtId="0" fontId="12" fillId="0" borderId="40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2" fillId="3" borderId="9" xfId="0" applyFont="1" applyFill="1" applyBorder="1" applyAlignment="1">
      <alignment wrapText="1"/>
    </xf>
    <xf numFmtId="0" fontId="20" fillId="4" borderId="28" xfId="0" applyFont="1" applyFill="1" applyBorder="1" applyAlignment="1">
      <alignment horizontal="left" wrapText="1"/>
    </xf>
    <xf numFmtId="0" fontId="16" fillId="3" borderId="50" xfId="0" applyFont="1" applyFill="1" applyBorder="1" applyAlignment="1">
      <alignment wrapText="1"/>
    </xf>
    <xf numFmtId="0" fontId="6" fillId="3" borderId="50" xfId="0" applyFont="1" applyFill="1" applyBorder="1" applyAlignment="1">
      <alignment wrapText="1"/>
    </xf>
    <xf numFmtId="0" fontId="12" fillId="0" borderId="28" xfId="0" applyFont="1" applyBorder="1" applyAlignment="1">
      <alignment horizontal="left" wrapText="1"/>
    </xf>
    <xf numFmtId="0" fontId="38" fillId="3" borderId="13" xfId="0" applyFont="1" applyFill="1" applyBorder="1" applyAlignment="1">
      <alignment horizontal="left" wrapText="1"/>
    </xf>
    <xf numFmtId="0" fontId="51" fillId="0" borderId="0" xfId="0" applyFont="1" applyAlignment="1">
      <alignment horizontal="right" wrapText="1"/>
    </xf>
    <xf numFmtId="0" fontId="12" fillId="3" borderId="28" xfId="0" applyFont="1" applyFill="1" applyBorder="1" applyAlignment="1">
      <alignment wrapText="1"/>
    </xf>
    <xf numFmtId="0" fontId="12" fillId="0" borderId="13" xfId="0" applyFont="1" applyBorder="1" applyAlignment="1">
      <alignment horizontal="left" wrapText="1"/>
    </xf>
    <xf numFmtId="0" fontId="12" fillId="0" borderId="13" xfId="0" applyFont="1" applyBorder="1" applyAlignment="1">
      <alignment wrapText="1"/>
    </xf>
    <xf numFmtId="0" fontId="12" fillId="6" borderId="13" xfId="0" applyFont="1" applyFill="1" applyBorder="1" applyAlignment="1">
      <alignment wrapText="1"/>
    </xf>
    <xf numFmtId="0" fontId="12" fillId="3" borderId="13" xfId="0" applyFont="1" applyFill="1" applyBorder="1" applyAlignment="1">
      <alignment wrapText="1"/>
    </xf>
    <xf numFmtId="0" fontId="12" fillId="0" borderId="13" xfId="1" applyFont="1" applyBorder="1" applyAlignment="1" applyProtection="1">
      <alignment wrapText="1"/>
    </xf>
    <xf numFmtId="0" fontId="12" fillId="0" borderId="14" xfId="0" applyFont="1" applyBorder="1" applyAlignment="1">
      <alignment wrapText="1"/>
    </xf>
    <xf numFmtId="0" fontId="49" fillId="2" borderId="51" xfId="0" applyFont="1" applyFill="1" applyBorder="1" applyAlignment="1">
      <alignment horizontal="left" vertical="center" wrapText="1"/>
    </xf>
    <xf numFmtId="0" fontId="49" fillId="2" borderId="28" xfId="0" applyFont="1" applyFill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0" fontId="12" fillId="6" borderId="28" xfId="0" applyFont="1" applyFill="1" applyBorder="1" applyAlignment="1">
      <alignment horizontal="center" wrapText="1"/>
    </xf>
    <xf numFmtId="0" fontId="12" fillId="6" borderId="13" xfId="0" applyFont="1" applyFill="1" applyBorder="1" applyAlignment="1">
      <alignment horizontal="center" wrapText="1"/>
    </xf>
    <xf numFmtId="0" fontId="12" fillId="6" borderId="13" xfId="0" applyFont="1" applyFill="1" applyBorder="1" applyAlignment="1">
      <alignment horizontal="left" wrapText="1"/>
    </xf>
    <xf numFmtId="0" fontId="49" fillId="6" borderId="13" xfId="0" applyFont="1" applyFill="1" applyBorder="1" applyAlignment="1">
      <alignment wrapText="1"/>
    </xf>
    <xf numFmtId="0" fontId="12" fillId="0" borderId="28" xfId="0" applyFont="1" applyBorder="1" applyAlignment="1">
      <alignment wrapText="1"/>
    </xf>
    <xf numFmtId="0" fontId="12" fillId="8" borderId="13" xfId="0" applyFont="1" applyFill="1" applyBorder="1" applyAlignment="1">
      <alignment horizontal="center" vertical="center" wrapText="1"/>
    </xf>
    <xf numFmtId="0" fontId="12" fillId="9" borderId="13" xfId="0" applyFont="1" applyFill="1" applyBorder="1" applyAlignment="1">
      <alignment wrapText="1"/>
    </xf>
    <xf numFmtId="0" fontId="12" fillId="3" borderId="13" xfId="0" applyFont="1" applyFill="1" applyBorder="1" applyAlignment="1">
      <alignment wrapText="1"/>
    </xf>
    <xf numFmtId="0" fontId="12" fillId="3" borderId="13" xfId="0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left" wrapText="1"/>
    </xf>
    <xf numFmtId="0" fontId="12" fillId="3" borderId="14" xfId="0" applyFont="1" applyFill="1" applyBorder="1" applyAlignment="1">
      <alignment horizontal="left" wrapText="1"/>
    </xf>
    <xf numFmtId="0" fontId="41" fillId="0" borderId="14" xfId="0" applyFont="1" applyBorder="1" applyAlignment="1">
      <alignment horizontal="center" vertical="center" wrapText="1"/>
    </xf>
    <xf numFmtId="0" fontId="42" fillId="0" borderId="45" xfId="0" applyFont="1" applyBorder="1" applyAlignment="1">
      <alignment horizontal="center" vertical="center" wrapText="1"/>
    </xf>
    <xf numFmtId="0" fontId="47" fillId="0" borderId="46" xfId="0" applyFont="1" applyBorder="1" applyAlignment="1">
      <alignment horizontal="centerContinuous" vertical="top" wrapText="1"/>
    </xf>
    <xf numFmtId="0" fontId="58" fillId="9" borderId="52" xfId="0" applyFont="1" applyFill="1" applyBorder="1" applyAlignment="1">
      <alignment wrapText="1"/>
    </xf>
    <xf numFmtId="0" fontId="58" fillId="9" borderId="3" xfId="0" applyFont="1" applyFill="1" applyBorder="1" applyAlignment="1">
      <alignment wrapText="1"/>
    </xf>
    <xf numFmtId="166" fontId="21" fillId="3" borderId="53" xfId="0" applyNumberFormat="1" applyFont="1" applyFill="1" applyBorder="1" applyAlignment="1">
      <alignment horizontal="center" vertical="center" wrapText="1"/>
    </xf>
    <xf numFmtId="0" fontId="22" fillId="3" borderId="54" xfId="0" applyFont="1" applyFill="1" applyBorder="1" applyAlignment="1">
      <alignment horizontal="center" vertical="center" wrapText="1"/>
    </xf>
    <xf numFmtId="0" fontId="65" fillId="0" borderId="55" xfId="2" applyFont="1" applyBorder="1" applyAlignment="1">
      <alignment horizontal="right" vertical="center" wrapText="1"/>
    </xf>
    <xf numFmtId="0" fontId="66" fillId="0" borderId="56" xfId="2" applyFont="1" applyBorder="1" applyAlignment="1">
      <alignment horizontal="right" vertical="center" wrapText="1"/>
    </xf>
    <xf numFmtId="0" fontId="68" fillId="0" borderId="57" xfId="2" applyFont="1" applyBorder="1" applyAlignment="1">
      <alignment horizontal="right" vertical="top" wrapText="1"/>
    </xf>
    <xf numFmtId="0" fontId="69" fillId="0" borderId="58" xfId="2" applyFont="1" applyBorder="1" applyAlignment="1">
      <alignment horizontal="right" vertical="top" wrapText="1"/>
    </xf>
    <xf numFmtId="0" fontId="71" fillId="0" borderId="49" xfId="2" applyFont="1" applyBorder="1" applyAlignment="1">
      <alignment wrapText="1"/>
    </xf>
    <xf numFmtId="0" fontId="72" fillId="0" borderId="4" xfId="2" applyFont="1" applyBorder="1" applyAlignment="1">
      <alignment horizontal="right" wrapText="1"/>
    </xf>
    <xf numFmtId="0" fontId="73" fillId="0" borderId="52" xfId="2" applyFont="1" applyBorder="1" applyAlignment="1">
      <alignment horizontal="right" vertical="center" wrapText="1"/>
    </xf>
    <xf numFmtId="0" fontId="75" fillId="7" borderId="17" xfId="2" applyFont="1" applyFill="1" applyBorder="1" applyAlignment="1">
      <alignment horizontal="center" wrapText="1"/>
    </xf>
    <xf numFmtId="4" fontId="77" fillId="7" borderId="8" xfId="2" applyNumberFormat="1" applyFont="1" applyFill="1" applyBorder="1" applyAlignment="1">
      <alignment horizontal="right" vertical="center" wrapText="1"/>
    </xf>
    <xf numFmtId="4" fontId="78" fillId="7" borderId="59" xfId="2" applyNumberFormat="1" applyFont="1" applyFill="1" applyBorder="1" applyAlignment="1">
      <alignment horizontal="right" vertical="center" wrapText="1"/>
    </xf>
    <xf numFmtId="0" fontId="80" fillId="10" borderId="30" xfId="2" applyFont="1" applyFill="1" applyBorder="1" applyAlignment="1">
      <alignment wrapText="1"/>
    </xf>
    <xf numFmtId="4" fontId="81" fillId="10" borderId="34" xfId="2" applyNumberFormat="1" applyFont="1" applyFill="1" applyBorder="1" applyAlignment="1">
      <alignment horizontal="right" vertical="center" wrapText="1"/>
    </xf>
    <xf numFmtId="4" fontId="82" fillId="10" borderId="60" xfId="2" applyNumberFormat="1" applyFont="1" applyFill="1" applyBorder="1" applyAlignment="1">
      <alignment horizontal="right" vertical="center" wrapText="1"/>
    </xf>
    <xf numFmtId="0" fontId="80" fillId="7" borderId="31" xfId="2" applyFont="1" applyFill="1" applyBorder="1" applyAlignment="1">
      <alignment wrapText="1"/>
    </xf>
    <xf numFmtId="3" fontId="81" fillId="7" borderId="32" xfId="2" applyNumberFormat="1" applyFont="1" applyFill="1" applyBorder="1" applyAlignment="1">
      <alignment horizontal="right" vertical="center" wrapText="1"/>
    </xf>
    <xf numFmtId="4" fontId="82" fillId="7" borderId="61" xfId="2" applyNumberFormat="1" applyFont="1" applyFill="1" applyBorder="1" applyAlignment="1">
      <alignment horizontal="right" vertical="center" wrapText="1"/>
    </xf>
    <xf numFmtId="0" fontId="84" fillId="0" borderId="31" xfId="2" applyFont="1" applyBorder="1" applyAlignment="1">
      <alignment wrapText="1"/>
    </xf>
    <xf numFmtId="3" fontId="81" fillId="0" borderId="32" xfId="2" applyNumberFormat="1" applyFont="1" applyBorder="1" applyAlignment="1">
      <alignment horizontal="center" vertical="center" wrapText="1"/>
    </xf>
    <xf numFmtId="4" fontId="82" fillId="0" borderId="61" xfId="2" applyNumberFormat="1" applyFont="1" applyBorder="1" applyAlignment="1">
      <alignment horizontal="right" vertical="center" wrapText="1"/>
    </xf>
    <xf numFmtId="0" fontId="71" fillId="0" borderId="31" xfId="2" applyFont="1" applyBorder="1" applyAlignment="1">
      <alignment wrapText="1"/>
    </xf>
    <xf numFmtId="0" fontId="84" fillId="0" borderId="31" xfId="2" applyFont="1" applyBorder="1" applyAlignment="1">
      <alignment horizontal="left" wrapText="1"/>
    </xf>
    <xf numFmtId="3" fontId="81" fillId="0" borderId="32" xfId="2" applyNumberFormat="1" applyFont="1" applyBorder="1" applyAlignment="1">
      <alignment horizontal="right" vertical="center" wrapText="1"/>
    </xf>
    <xf numFmtId="3" fontId="82" fillId="0" borderId="61" xfId="2" applyNumberFormat="1" applyFont="1" applyBorder="1" applyAlignment="1">
      <alignment horizontal="right" vertical="center" wrapText="1"/>
    </xf>
    <xf numFmtId="0" fontId="84" fillId="0" borderId="31" xfId="2" applyFont="1" applyBorder="1" applyAlignment="1">
      <alignment horizontal="justify" wrapText="1"/>
    </xf>
    <xf numFmtId="0" fontId="86" fillId="0" borderId="33" xfId="2" applyFont="1" applyBorder="1" applyAlignment="1">
      <alignment horizontal="center" wrapText="1"/>
    </xf>
    <xf numFmtId="167" fontId="77" fillId="0" borderId="35" xfId="2" applyNumberFormat="1" applyFont="1" applyBorder="1" applyAlignment="1">
      <alignment horizontal="right" vertical="center" wrapText="1"/>
    </xf>
    <xf numFmtId="4" fontId="78" fillId="11" borderId="62" xfId="2" applyNumberFormat="1" applyFont="1" applyFill="1" applyBorder="1" applyAlignment="1">
      <alignment horizontal="right" vertical="center" wrapText="1"/>
    </xf>
    <xf numFmtId="167" fontId="77" fillId="7" borderId="8" xfId="2" applyNumberFormat="1" applyFont="1" applyFill="1" applyBorder="1" applyAlignment="1">
      <alignment horizontal="right" vertical="center" wrapText="1"/>
    </xf>
    <xf numFmtId="4" fontId="78" fillId="12" borderId="59" xfId="2" applyNumberFormat="1" applyFont="1" applyFill="1" applyBorder="1" applyAlignment="1">
      <alignment horizontal="right" vertical="center" wrapText="1"/>
    </xf>
    <xf numFmtId="167" fontId="81" fillId="0" borderId="34" xfId="2" applyNumberFormat="1" applyFont="1" applyBorder="1" applyAlignment="1">
      <alignment horizontal="right" vertical="center" wrapText="1"/>
    </xf>
    <xf numFmtId="4" fontId="82" fillId="11" borderId="60" xfId="2" applyNumberFormat="1" applyFont="1" applyFill="1" applyBorder="1" applyAlignment="1">
      <alignment horizontal="right" vertical="center" wrapText="1"/>
    </xf>
    <xf numFmtId="0" fontId="88" fillId="0" borderId="31" xfId="0" applyFont="1" applyBorder="1" applyAlignment="1">
      <alignment wrapText="1"/>
    </xf>
    <xf numFmtId="167" fontId="81" fillId="0" borderId="32" xfId="2" applyNumberFormat="1" applyFont="1" applyBorder="1" applyAlignment="1">
      <alignment horizontal="right" vertical="center" wrapText="1"/>
    </xf>
    <xf numFmtId="4" fontId="82" fillId="11" borderId="61" xfId="2" applyNumberFormat="1" applyFont="1" applyFill="1" applyBorder="1" applyAlignment="1">
      <alignment horizontal="right" vertical="center" wrapText="1"/>
    </xf>
    <xf numFmtId="167" fontId="89" fillId="0" borderId="32" xfId="0" applyNumberFormat="1" applyFont="1" applyBorder="1" applyAlignment="1">
      <alignment horizontal="right" vertical="center" wrapText="1"/>
    </xf>
    <xf numFmtId="0" fontId="90" fillId="0" borderId="31" xfId="0" applyFont="1" applyBorder="1" applyAlignment="1">
      <alignment wrapText="1"/>
    </xf>
    <xf numFmtId="3" fontId="92" fillId="0" borderId="32" xfId="2" applyNumberFormat="1" applyFont="1" applyBorder="1" applyAlignment="1">
      <alignment horizontal="right" vertical="center" wrapText="1"/>
    </xf>
    <xf numFmtId="3" fontId="93" fillId="0" borderId="61" xfId="2" applyNumberFormat="1" applyFont="1" applyBorder="1" applyAlignment="1">
      <alignment horizontal="right" vertical="center" wrapText="1"/>
    </xf>
    <xf numFmtId="0" fontId="90" fillId="0" borderId="31" xfId="0" applyFont="1" applyBorder="1" applyAlignment="1">
      <alignment vertical="center" wrapText="1"/>
    </xf>
    <xf numFmtId="3" fontId="92" fillId="0" borderId="35" xfId="2" applyNumberFormat="1" applyFont="1" applyBorder="1" applyAlignment="1">
      <alignment horizontal="right" vertical="center" wrapText="1"/>
    </xf>
    <xf numFmtId="4" fontId="82" fillId="0" borderId="62" xfId="2" applyNumberFormat="1" applyFont="1" applyBorder="1" applyAlignment="1">
      <alignment horizontal="right" vertical="center" wrapText="1"/>
    </xf>
    <xf numFmtId="3" fontId="96" fillId="7" borderId="8" xfId="2" applyNumberFormat="1" applyFont="1" applyFill="1" applyBorder="1" applyAlignment="1">
      <alignment horizontal="right" vertical="center" wrapText="1"/>
    </xf>
    <xf numFmtId="4" fontId="82" fillId="0" borderId="60" xfId="2" applyNumberFormat="1" applyFont="1" applyBorder="1" applyAlignment="1">
      <alignment horizontal="right" vertical="center" wrapText="1"/>
    </xf>
    <xf numFmtId="0" fontId="90" fillId="0" borderId="63" xfId="0" applyFont="1" applyBorder="1" applyAlignment="1">
      <alignment vertical="center" wrapText="1"/>
    </xf>
    <xf numFmtId="3" fontId="92" fillId="0" borderId="36" xfId="2" applyNumberFormat="1" applyFont="1" applyBorder="1" applyAlignment="1">
      <alignment horizontal="right" vertical="center" wrapText="1"/>
    </xf>
    <xf numFmtId="4" fontId="82" fillId="0" borderId="64" xfId="2" applyNumberFormat="1" applyFont="1" applyBorder="1" applyAlignment="1">
      <alignment horizontal="right" vertical="center" wrapText="1"/>
    </xf>
    <xf numFmtId="166" fontId="39" fillId="2" borderId="8" xfId="0" applyNumberFormat="1" applyFont="1" applyFill="1" applyBorder="1" applyAlignment="1">
      <alignment horizontal="right" wrapText="1"/>
    </xf>
    <xf numFmtId="166" fontId="40" fillId="2" borderId="37" xfId="0" applyNumberFormat="1" applyFont="1" applyFill="1" applyBorder="1" applyAlignment="1">
      <alignment horizontal="right" wrapText="1"/>
    </xf>
    <xf numFmtId="166" fontId="8" fillId="2" borderId="8" xfId="0" applyNumberFormat="1" applyFont="1" applyFill="1" applyBorder="1" applyAlignment="1">
      <alignment horizontal="right" wrapText="1"/>
    </xf>
    <xf numFmtId="166" fontId="41" fillId="3" borderId="7" xfId="0" applyNumberFormat="1" applyFont="1" applyFill="1" applyBorder="1" applyAlignment="1">
      <alignment horizontal="right" wrapText="1"/>
    </xf>
    <xf numFmtId="166" fontId="42" fillId="3" borderId="0" xfId="0" applyNumberFormat="1" applyFont="1" applyFill="1" applyAlignment="1">
      <alignment horizontal="right" wrapText="1"/>
    </xf>
    <xf numFmtId="166" fontId="12" fillId="3" borderId="7" xfId="0" applyNumberFormat="1" applyFont="1" applyFill="1" applyBorder="1" applyAlignment="1">
      <alignment horizontal="right" wrapText="1"/>
    </xf>
    <xf numFmtId="166" fontId="41" fillId="4" borderId="8" xfId="0" applyNumberFormat="1" applyFont="1" applyFill="1" applyBorder="1" applyAlignment="1">
      <alignment horizontal="right" wrapText="1"/>
    </xf>
    <xf numFmtId="166" fontId="42" fillId="4" borderId="37" xfId="0" applyNumberFormat="1" applyFont="1" applyFill="1" applyBorder="1" applyAlignment="1">
      <alignment horizontal="center" wrapText="1"/>
    </xf>
    <xf numFmtId="166" fontId="12" fillId="4" borderId="8" xfId="0" applyNumberFormat="1" applyFont="1" applyFill="1" applyBorder="1" applyAlignment="1">
      <alignment horizontal="right" wrapText="1"/>
    </xf>
    <xf numFmtId="166" fontId="41" fillId="5" borderId="8" xfId="0" applyNumberFormat="1" applyFont="1" applyFill="1" applyBorder="1" applyAlignment="1">
      <alignment horizontal="center" wrapText="1"/>
    </xf>
    <xf numFmtId="166" fontId="42" fillId="5" borderId="37" xfId="0" applyNumberFormat="1" applyFont="1" applyFill="1" applyBorder="1" applyAlignment="1">
      <alignment horizontal="right" wrapText="1"/>
    </xf>
    <xf numFmtId="166" fontId="12" fillId="5" borderId="8" xfId="0" applyNumberFormat="1" applyFont="1" applyFill="1" applyBorder="1" applyAlignment="1">
      <alignment horizontal="right" wrapText="1"/>
    </xf>
    <xf numFmtId="166" fontId="41" fillId="3" borderId="24" xfId="0" applyNumberFormat="1" applyFont="1" applyFill="1" applyBorder="1" applyAlignment="1">
      <alignment horizontal="center" wrapText="1"/>
    </xf>
    <xf numFmtId="166" fontId="42" fillId="3" borderId="65" xfId="0" applyNumberFormat="1" applyFont="1" applyFill="1" applyBorder="1" applyAlignment="1">
      <alignment horizontal="right" wrapText="1"/>
    </xf>
    <xf numFmtId="166" fontId="12" fillId="3" borderId="24" xfId="0" applyNumberFormat="1" applyFont="1" applyFill="1" applyBorder="1" applyAlignment="1">
      <alignment horizontal="right" wrapText="1"/>
    </xf>
    <xf numFmtId="166" fontId="41" fillId="3" borderId="27" xfId="0" applyNumberFormat="1" applyFont="1" applyFill="1" applyBorder="1" applyAlignment="1">
      <alignment horizontal="center" wrapText="1"/>
    </xf>
    <xf numFmtId="166" fontId="42" fillId="3" borderId="66" xfId="0" applyNumberFormat="1" applyFont="1" applyFill="1" applyBorder="1" applyAlignment="1">
      <alignment horizontal="right" wrapText="1"/>
    </xf>
    <xf numFmtId="166" fontId="12" fillId="3" borderId="27" xfId="0" applyNumberFormat="1" applyFont="1" applyFill="1" applyBorder="1" applyAlignment="1">
      <alignment horizontal="right" wrapText="1"/>
    </xf>
    <xf numFmtId="166" fontId="39" fillId="2" borderId="8" xfId="0" applyNumberFormat="1" applyFont="1" applyFill="1" applyBorder="1" applyAlignment="1">
      <alignment horizontal="center" wrapText="1"/>
    </xf>
    <xf numFmtId="166" fontId="41" fillId="3" borderId="26" xfId="0" applyNumberFormat="1" applyFont="1" applyFill="1" applyBorder="1" applyAlignment="1">
      <alignment horizontal="center" wrapText="1"/>
    </xf>
    <xf numFmtId="166" fontId="42" fillId="3" borderId="67" xfId="0" applyNumberFormat="1" applyFont="1" applyFill="1" applyBorder="1" applyAlignment="1">
      <alignment horizontal="right" wrapText="1"/>
    </xf>
    <xf numFmtId="166" fontId="12" fillId="3" borderId="26" xfId="0" applyNumberFormat="1" applyFont="1" applyFill="1" applyBorder="1" applyAlignment="1">
      <alignment horizontal="right" wrapText="1"/>
    </xf>
    <xf numFmtId="166" fontId="39" fillId="2" borderId="26" xfId="0" applyNumberFormat="1" applyFont="1" applyFill="1" applyBorder="1" applyAlignment="1">
      <alignment horizontal="center" wrapText="1"/>
    </xf>
    <xf numFmtId="166" fontId="40" fillId="2" borderId="67" xfId="0" applyNumberFormat="1" applyFont="1" applyFill="1" applyBorder="1" applyAlignment="1">
      <alignment horizontal="right" wrapText="1"/>
    </xf>
    <xf numFmtId="166" fontId="8" fillId="2" borderId="26" xfId="0" applyNumberFormat="1" applyFont="1" applyFill="1" applyBorder="1" applyAlignment="1">
      <alignment horizontal="right" wrapText="1"/>
    </xf>
    <xf numFmtId="166" fontId="41" fillId="3" borderId="27" xfId="0" applyNumberFormat="1" applyFont="1" applyFill="1" applyBorder="1" applyAlignment="1">
      <alignment horizontal="right" wrapText="1"/>
    </xf>
    <xf numFmtId="166" fontId="41" fillId="2" borderId="8" xfId="0" applyNumberFormat="1" applyFont="1" applyFill="1" applyBorder="1" applyAlignment="1">
      <alignment horizontal="center" wrapText="1"/>
    </xf>
    <xf numFmtId="166" fontId="42" fillId="2" borderId="37" xfId="0" applyNumberFormat="1" applyFont="1" applyFill="1" applyBorder="1" applyAlignment="1">
      <alignment horizontal="right" wrapText="1"/>
    </xf>
    <xf numFmtId="166" fontId="12" fillId="2" borderId="8" xfId="0" applyNumberFormat="1" applyFont="1" applyFill="1" applyBorder="1" applyAlignment="1">
      <alignment horizontal="right" wrapText="1"/>
    </xf>
    <xf numFmtId="166" fontId="41" fillId="2" borderId="8" xfId="0" applyNumberFormat="1" applyFont="1" applyFill="1" applyBorder="1" applyAlignment="1">
      <alignment horizontal="right" wrapText="1"/>
    </xf>
    <xf numFmtId="166" fontId="39" fillId="2" borderId="24" xfId="0" applyNumberFormat="1" applyFont="1" applyFill="1" applyBorder="1" applyAlignment="1">
      <alignment horizontal="center" wrapText="1"/>
    </xf>
    <xf numFmtId="166" fontId="8" fillId="2" borderId="24" xfId="0" applyNumberFormat="1" applyFont="1" applyFill="1" applyBorder="1" applyAlignment="1">
      <alignment horizontal="right" wrapText="1"/>
    </xf>
    <xf numFmtId="166" fontId="41" fillId="3" borderId="16" xfId="0" applyNumberFormat="1" applyFont="1" applyFill="1" applyBorder="1" applyAlignment="1">
      <alignment horizontal="right" wrapText="1"/>
    </xf>
    <xf numFmtId="166" fontId="42" fillId="3" borderId="68" xfId="0" applyNumberFormat="1" applyFont="1" applyFill="1" applyBorder="1" applyAlignment="1">
      <alignment horizontal="right" wrapText="1"/>
    </xf>
    <xf numFmtId="166" fontId="12" fillId="3" borderId="16" xfId="0" applyNumberFormat="1" applyFont="1" applyFill="1" applyBorder="1" applyAlignment="1">
      <alignment horizontal="center" wrapText="1"/>
    </xf>
    <xf numFmtId="166" fontId="40" fillId="3" borderId="65" xfId="0" applyNumberFormat="1" applyFont="1" applyFill="1" applyBorder="1" applyAlignment="1">
      <alignment horizontal="right" wrapText="1"/>
    </xf>
    <xf numFmtId="166" fontId="40" fillId="3" borderId="8" xfId="0" applyNumberFormat="1" applyFont="1" applyFill="1" applyBorder="1" applyAlignment="1">
      <alignment horizontal="right" wrapText="1"/>
    </xf>
    <xf numFmtId="166" fontId="8" fillId="3" borderId="24" xfId="0" applyNumberFormat="1" applyFont="1" applyFill="1" applyBorder="1" applyAlignment="1">
      <alignment horizontal="right" wrapText="1"/>
    </xf>
    <xf numFmtId="166" fontId="41" fillId="3" borderId="24" xfId="0" applyNumberFormat="1" applyFont="1" applyFill="1" applyBorder="1" applyAlignment="1">
      <alignment horizontal="right" wrapText="1"/>
    </xf>
    <xf numFmtId="166" fontId="46" fillId="3" borderId="65" xfId="0" applyNumberFormat="1" applyFont="1" applyFill="1" applyBorder="1" applyAlignment="1">
      <alignment horizontal="right" wrapText="1"/>
    </xf>
    <xf numFmtId="166" fontId="41" fillId="3" borderId="26" xfId="0" applyNumberFormat="1" applyFont="1" applyFill="1" applyBorder="1" applyAlignment="1">
      <alignment horizontal="right" wrapText="1"/>
    </xf>
    <xf numFmtId="166" fontId="46" fillId="3" borderId="67" xfId="0" applyNumberFormat="1" applyFont="1" applyFill="1" applyBorder="1" applyAlignment="1">
      <alignment horizontal="right" wrapText="1"/>
    </xf>
    <xf numFmtId="166" fontId="46" fillId="3" borderId="26" xfId="0" applyNumberFormat="1" applyFont="1" applyFill="1" applyBorder="1" applyAlignment="1">
      <alignment horizontal="right" wrapText="1"/>
    </xf>
    <xf numFmtId="166" fontId="12" fillId="3" borderId="16" xfId="0" applyNumberFormat="1" applyFont="1" applyFill="1" applyBorder="1" applyAlignment="1">
      <alignment horizontal="right" wrapText="1"/>
    </xf>
    <xf numFmtId="0" fontId="71" fillId="0" borderId="32" xfId="2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62" fillId="0" borderId="32" xfId="2" applyFont="1" applyBorder="1" applyAlignment="1">
      <alignment horizontal="center" wrapText="1"/>
    </xf>
    <xf numFmtId="0" fontId="36" fillId="0" borderId="32" xfId="0" applyFont="1" applyBorder="1" applyAlignment="1">
      <alignment horizontal="left" wrapText="1"/>
    </xf>
    <xf numFmtId="0" fontId="36" fillId="0" borderId="32" xfId="0" applyFont="1" applyBorder="1" applyAlignment="1">
      <alignment wrapText="1"/>
    </xf>
    <xf numFmtId="0" fontId="6" fillId="3" borderId="24" xfId="0" applyFont="1" applyFill="1" applyBorder="1" applyAlignment="1">
      <alignment wrapText="1"/>
    </xf>
    <xf numFmtId="0" fontId="44" fillId="0" borderId="69" xfId="0" applyFont="1" applyBorder="1" applyAlignment="1">
      <alignment horizontal="center" vertical="center" wrapText="1"/>
    </xf>
    <xf numFmtId="0" fontId="113" fillId="0" borderId="69" xfId="0" applyFont="1" applyBorder="1" applyAlignment="1">
      <alignment horizontal="center" vertical="center" wrapText="1"/>
    </xf>
    <xf numFmtId="0" fontId="113" fillId="0" borderId="70" xfId="0" applyFont="1" applyBorder="1" applyAlignment="1">
      <alignment horizontal="center" vertical="center" wrapText="1"/>
    </xf>
    <xf numFmtId="0" fontId="109" fillId="2" borderId="32" xfId="2" applyFont="1" applyFill="1" applyBorder="1" applyAlignment="1">
      <alignment horizontal="center" wrapText="1"/>
    </xf>
    <xf numFmtId="0" fontId="110" fillId="2" borderId="32" xfId="0" applyFont="1" applyFill="1" applyBorder="1" applyAlignment="1">
      <alignment horizontal="center" wrapText="1"/>
    </xf>
    <xf numFmtId="0" fontId="44" fillId="2" borderId="69" xfId="0" applyFont="1" applyFill="1" applyBorder="1" applyAlignment="1">
      <alignment horizontal="center" vertical="center" wrapText="1"/>
    </xf>
    <xf numFmtId="0" fontId="112" fillId="2" borderId="8" xfId="0" applyFont="1" applyFill="1" applyBorder="1" applyAlignment="1">
      <alignment horizontal="center" wrapText="1"/>
    </xf>
    <xf numFmtId="4" fontId="8" fillId="2" borderId="59" xfId="0" applyNumberFormat="1" applyFont="1" applyFill="1" applyBorder="1" applyAlignment="1">
      <alignment horizontal="right" wrapText="1"/>
    </xf>
    <xf numFmtId="4" fontId="41" fillId="3" borderId="26" xfId="0" applyNumberFormat="1" applyFont="1" applyFill="1" applyBorder="1" applyAlignment="1">
      <alignment horizontal="right" wrapText="1"/>
    </xf>
    <xf numFmtId="4" fontId="41" fillId="3" borderId="24" xfId="0" applyNumberFormat="1" applyFont="1" applyFill="1" applyBorder="1" applyAlignment="1">
      <alignment horizontal="right" wrapText="1"/>
    </xf>
    <xf numFmtId="4" fontId="12" fillId="3" borderId="71" xfId="0" applyNumberFormat="1" applyFont="1" applyFill="1" applyBorder="1" applyAlignment="1">
      <alignment horizontal="right" wrapText="1"/>
    </xf>
    <xf numFmtId="4" fontId="12" fillId="3" borderId="72" xfId="0" applyNumberFormat="1" applyFont="1" applyFill="1" applyBorder="1" applyAlignment="1">
      <alignment horizontal="right" wrapText="1"/>
    </xf>
    <xf numFmtId="4" fontId="12" fillId="3" borderId="39" xfId="0" applyNumberFormat="1" applyFont="1" applyFill="1" applyBorder="1" applyAlignment="1">
      <alignment horizontal="right" wrapText="1"/>
    </xf>
    <xf numFmtId="0" fontId="50" fillId="0" borderId="0" xfId="0" applyFont="1" applyAlignment="1">
      <alignment wrapText="1"/>
    </xf>
    <xf numFmtId="0" fontId="44" fillId="0" borderId="0" xfId="0" applyFont="1" applyAlignment="1">
      <alignment wrapText="1"/>
    </xf>
    <xf numFmtId="0" fontId="52" fillId="0" borderId="0" xfId="0" applyFont="1" applyAlignment="1">
      <alignment wrapText="1"/>
    </xf>
    <xf numFmtId="0" fontId="51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23" fillId="2" borderId="8" xfId="0" applyFont="1" applyFill="1" applyBorder="1" applyAlignment="1">
      <alignment horizontal="center" wrapText="1"/>
    </xf>
    <xf numFmtId="4" fontId="55" fillId="0" borderId="0" xfId="0" applyNumberFormat="1" applyFont="1" applyAlignment="1">
      <alignment wrapText="1"/>
    </xf>
    <xf numFmtId="166" fontId="56" fillId="0" borderId="0" xfId="0" applyNumberFormat="1" applyFont="1" applyAlignment="1">
      <alignment wrapText="1"/>
    </xf>
    <xf numFmtId="0" fontId="38" fillId="3" borderId="7" xfId="0" applyFont="1" applyFill="1" applyBorder="1" applyAlignment="1">
      <alignment horizontal="center" wrapText="1"/>
    </xf>
    <xf numFmtId="0" fontId="38" fillId="4" borderId="8" xfId="0" applyFont="1" applyFill="1" applyBorder="1" applyAlignment="1">
      <alignment horizontal="center" wrapText="1"/>
    </xf>
    <xf numFmtId="0" fontId="38" fillId="5" borderId="8" xfId="0" applyFont="1" applyFill="1" applyBorder="1" applyAlignment="1">
      <alignment horizontal="center" wrapText="1"/>
    </xf>
    <xf numFmtId="0" fontId="38" fillId="3" borderId="24" xfId="0" applyFont="1" applyFill="1" applyBorder="1" applyAlignment="1">
      <alignment wrapText="1"/>
    </xf>
    <xf numFmtId="0" fontId="38" fillId="3" borderId="27" xfId="0" applyFont="1" applyFill="1" applyBorder="1" applyAlignment="1">
      <alignment horizontal="center" wrapText="1"/>
    </xf>
    <xf numFmtId="0" fontId="38" fillId="3" borderId="24" xfId="0" applyFont="1" applyFill="1" applyBorder="1" applyAlignment="1">
      <alignment horizontal="center" wrapText="1"/>
    </xf>
    <xf numFmtId="0" fontId="38" fillId="3" borderId="26" xfId="0" applyFont="1" applyFill="1" applyBorder="1" applyAlignment="1">
      <alignment horizontal="center" wrapText="1"/>
    </xf>
    <xf numFmtId="0" fontId="23" fillId="2" borderId="26" xfId="0" applyFont="1" applyFill="1" applyBorder="1" applyAlignment="1">
      <alignment horizontal="center" wrapText="1"/>
    </xf>
    <xf numFmtId="0" fontId="38" fillId="2" borderId="8" xfId="0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wrapText="1"/>
    </xf>
    <xf numFmtId="0" fontId="23" fillId="3" borderId="24" xfId="0" applyFont="1" applyFill="1" applyBorder="1" applyAlignment="1">
      <alignment horizontal="center" wrapText="1"/>
    </xf>
    <xf numFmtId="0" fontId="38" fillId="0" borderId="22" xfId="0" applyFont="1" applyBorder="1" applyAlignment="1">
      <alignment horizontal="center" wrapText="1"/>
    </xf>
    <xf numFmtId="0" fontId="38" fillId="0" borderId="40" xfId="0" applyFont="1" applyBorder="1" applyAlignment="1">
      <alignment horizontal="center" wrapText="1"/>
    </xf>
    <xf numFmtId="0" fontId="38" fillId="0" borderId="42" xfId="0" applyFont="1" applyBorder="1" applyAlignment="1">
      <alignment horizontal="center" wrapText="1"/>
    </xf>
    <xf numFmtId="0" fontId="38" fillId="0" borderId="9" xfId="0" applyFont="1" applyBorder="1" applyAlignment="1">
      <alignment horizontal="center" wrapText="1"/>
    </xf>
    <xf numFmtId="0" fontId="38" fillId="6" borderId="9" xfId="0" applyFont="1" applyFill="1" applyBorder="1" applyAlignment="1">
      <alignment horizontal="center" wrapText="1"/>
    </xf>
    <xf numFmtId="0" fontId="38" fillId="3" borderId="9" xfId="0" applyFont="1" applyFill="1" applyBorder="1" applyAlignment="1">
      <alignment horizontal="center" wrapText="1"/>
    </xf>
    <xf numFmtId="0" fontId="29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0" fontId="20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16" fillId="0" borderId="73" xfId="0" applyFont="1" applyBorder="1" applyAlignment="1">
      <alignment horizontal="right" wrapText="1"/>
    </xf>
    <xf numFmtId="0" fontId="23" fillId="4" borderId="22" xfId="0" applyFont="1" applyFill="1" applyBorder="1" applyAlignment="1">
      <alignment horizontal="center" wrapText="1"/>
    </xf>
    <xf numFmtId="0" fontId="38" fillId="4" borderId="9" xfId="0" applyFont="1" applyFill="1" applyBorder="1" applyAlignment="1">
      <alignment horizontal="center" wrapText="1"/>
    </xf>
    <xf numFmtId="0" fontId="38" fillId="3" borderId="22" xfId="0" applyFont="1" applyFill="1" applyBorder="1" applyAlignment="1">
      <alignment horizontal="center" wrapText="1"/>
    </xf>
    <xf numFmtId="0" fontId="38" fillId="3" borderId="4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67" fillId="0" borderId="17" xfId="2" applyFont="1" applyBorder="1" applyAlignment="1">
      <alignment horizontal="center" vertical="top" wrapText="1"/>
    </xf>
    <xf numFmtId="0" fontId="63" fillId="0" borderId="8" xfId="2" applyFont="1" applyBorder="1" applyAlignment="1">
      <alignment horizontal="center" vertical="top" wrapText="1"/>
    </xf>
    <xf numFmtId="0" fontId="70" fillId="0" borderId="59" xfId="2" applyFont="1" applyBorder="1" applyAlignment="1">
      <alignment horizontal="center" vertical="top" wrapText="1"/>
    </xf>
    <xf numFmtId="0" fontId="63" fillId="0" borderId="7" xfId="2" applyFont="1" applyBorder="1" applyAlignment="1">
      <alignment horizontal="center" vertical="top" wrapText="1"/>
    </xf>
    <xf numFmtId="0" fontId="74" fillId="0" borderId="52" xfId="2" applyFont="1" applyBorder="1" applyAlignment="1">
      <alignment horizontal="center" wrapText="1"/>
    </xf>
    <xf numFmtId="0" fontId="76" fillId="7" borderId="8" xfId="2" applyFont="1" applyFill="1" applyBorder="1" applyAlignment="1">
      <alignment horizontal="center" vertical="top" wrapText="1"/>
    </xf>
    <xf numFmtId="4" fontId="79" fillId="7" borderId="59" xfId="2" applyNumberFormat="1" applyFont="1" applyFill="1" applyBorder="1" applyAlignment="1">
      <alignment horizontal="center" vertical="center" wrapText="1"/>
    </xf>
    <xf numFmtId="0" fontId="63" fillId="10" borderId="34" xfId="2" applyFont="1" applyFill="1" applyBorder="1" applyAlignment="1">
      <alignment horizontal="center" vertical="top" wrapText="1"/>
    </xf>
    <xf numFmtId="4" fontId="83" fillId="10" borderId="60" xfId="2" applyNumberFormat="1" applyFont="1" applyFill="1" applyBorder="1" applyAlignment="1">
      <alignment horizontal="center" vertical="center" wrapText="1"/>
    </xf>
    <xf numFmtId="0" fontId="63" fillId="7" borderId="32" xfId="2" applyFont="1" applyFill="1" applyBorder="1" applyAlignment="1">
      <alignment horizontal="center" vertical="top" wrapText="1"/>
    </xf>
    <xf numFmtId="4" fontId="83" fillId="7" borderId="61" xfId="2" applyNumberFormat="1" applyFont="1" applyFill="1" applyBorder="1" applyAlignment="1">
      <alignment horizontal="center" vertical="center" wrapText="1"/>
    </xf>
    <xf numFmtId="0" fontId="63" fillId="0" borderId="32" xfId="2" applyFont="1" applyBorder="1" applyAlignment="1">
      <alignment horizontal="center" wrapText="1"/>
    </xf>
    <xf numFmtId="4" fontId="83" fillId="0" borderId="61" xfId="2" applyNumberFormat="1" applyFont="1" applyBorder="1" applyAlignment="1">
      <alignment horizontal="center" vertical="center" wrapText="1"/>
    </xf>
    <xf numFmtId="0" fontId="63" fillId="0" borderId="32" xfId="2" applyFont="1" applyBorder="1" applyAlignment="1">
      <alignment horizontal="center" vertical="center" wrapText="1"/>
    </xf>
    <xf numFmtId="3" fontId="83" fillId="0" borderId="61" xfId="2" applyNumberFormat="1" applyFont="1" applyBorder="1" applyAlignment="1">
      <alignment horizontal="center" vertical="center" wrapText="1"/>
    </xf>
    <xf numFmtId="0" fontId="85" fillId="0" borderId="32" xfId="2" applyFont="1" applyBorder="1" applyAlignment="1">
      <alignment horizontal="center" wrapText="1"/>
    </xf>
    <xf numFmtId="0" fontId="63" fillId="0" borderId="32" xfId="2" applyFont="1" applyBorder="1" applyAlignment="1">
      <alignment horizontal="center" vertical="top" wrapText="1"/>
    </xf>
    <xf numFmtId="0" fontId="76" fillId="0" borderId="35" xfId="2" applyFont="1" applyBorder="1" applyAlignment="1">
      <alignment horizontal="center" vertical="top" wrapText="1"/>
    </xf>
    <xf numFmtId="4" fontId="79" fillId="0" borderId="62" xfId="2" applyNumberFormat="1" applyFont="1" applyBorder="1" applyAlignment="1">
      <alignment horizontal="center" vertical="center" wrapText="1"/>
    </xf>
    <xf numFmtId="4" fontId="83" fillId="0" borderId="60" xfId="2" applyNumberFormat="1" applyFont="1" applyBorder="1" applyAlignment="1">
      <alignment horizontal="center" vertical="center" wrapText="1"/>
    </xf>
    <xf numFmtId="4" fontId="62" fillId="0" borderId="61" xfId="2" applyNumberFormat="1" applyFont="1" applyBorder="1" applyAlignment="1">
      <alignment horizontal="center" vertical="center" wrapText="1"/>
    </xf>
    <xf numFmtId="0" fontId="91" fillId="0" borderId="74" xfId="0" applyFont="1" applyBorder="1" applyAlignment="1">
      <alignment wrapText="1"/>
    </xf>
    <xf numFmtId="3" fontId="94" fillId="0" borderId="61" xfId="2" applyNumberFormat="1" applyFont="1" applyBorder="1" applyAlignment="1">
      <alignment horizontal="center" vertical="center" wrapText="1"/>
    </xf>
    <xf numFmtId="3" fontId="95" fillId="0" borderId="61" xfId="2" applyNumberFormat="1" applyFont="1" applyBorder="1" applyAlignment="1">
      <alignment horizontal="center" vertical="center" wrapText="1"/>
    </xf>
    <xf numFmtId="4" fontId="62" fillId="0" borderId="62" xfId="2" applyNumberFormat="1" applyFont="1" applyBorder="1" applyAlignment="1">
      <alignment horizontal="center" vertical="center" wrapText="1"/>
    </xf>
    <xf numFmtId="4" fontId="97" fillId="7" borderId="59" xfId="2" applyNumberFormat="1" applyFont="1" applyFill="1" applyBorder="1" applyAlignment="1">
      <alignment horizontal="center" vertical="center" wrapText="1"/>
    </xf>
    <xf numFmtId="4" fontId="62" fillId="0" borderId="60" xfId="2" applyNumberFormat="1" applyFont="1" applyBorder="1" applyAlignment="1">
      <alignment horizontal="center" vertical="center" wrapText="1"/>
    </xf>
    <xf numFmtId="4" fontId="62" fillId="0" borderId="64" xfId="2" applyNumberFormat="1" applyFont="1" applyBorder="1" applyAlignment="1">
      <alignment horizontal="center" vertical="center" wrapText="1"/>
    </xf>
    <xf numFmtId="0" fontId="63" fillId="0" borderId="69" xfId="2" applyFont="1" applyBorder="1" applyAlignment="1">
      <alignment horizontal="center" vertical="top" wrapText="1"/>
    </xf>
    <xf numFmtId="0" fontId="99" fillId="0" borderId="32" xfId="2" applyFont="1" applyBorder="1" applyAlignment="1">
      <alignment horizontal="center" wrapText="1"/>
    </xf>
    <xf numFmtId="0" fontId="99" fillId="0" borderId="61" xfId="2" applyFont="1" applyBorder="1" applyAlignment="1">
      <alignment horizontal="center" vertical="center" wrapText="1"/>
    </xf>
    <xf numFmtId="0" fontId="99" fillId="0" borderId="61" xfId="2" applyFont="1" applyBorder="1" applyAlignment="1">
      <alignment horizontal="center" wrapText="1"/>
    </xf>
    <xf numFmtId="0" fontId="63" fillId="2" borderId="69" xfId="2" applyFont="1" applyFill="1" applyBorder="1" applyAlignment="1">
      <alignment horizontal="center" vertical="top" wrapText="1"/>
    </xf>
    <xf numFmtId="4" fontId="100" fillId="2" borderId="32" xfId="2" applyNumberFormat="1" applyFont="1" applyFill="1" applyBorder="1" applyAlignment="1">
      <alignment horizontal="right" vertical="center" wrapText="1"/>
    </xf>
    <xf numFmtId="4" fontId="101" fillId="2" borderId="61" xfId="2" applyNumberFormat="1" applyFont="1" applyFill="1" applyBorder="1" applyAlignment="1">
      <alignment horizontal="right" vertical="center" wrapText="1"/>
    </xf>
    <xf numFmtId="4" fontId="100" fillId="0" borderId="32" xfId="2" applyNumberFormat="1" applyFont="1" applyBorder="1" applyAlignment="1">
      <alignment horizontal="right" vertical="center" wrapText="1"/>
    </xf>
    <xf numFmtId="4" fontId="101" fillId="0" borderId="61" xfId="2" applyNumberFormat="1" applyFont="1" applyBorder="1" applyAlignment="1">
      <alignment horizontal="right" vertical="center" wrapText="1"/>
    </xf>
    <xf numFmtId="0" fontId="63" fillId="0" borderId="69" xfId="2" applyFont="1" applyBorder="1" applyAlignment="1">
      <alignment horizontal="center" wrapText="1"/>
    </xf>
    <xf numFmtId="0" fontId="23" fillId="0" borderId="37" xfId="0" applyFont="1" applyBorder="1" applyAlignment="1">
      <alignment horizontal="center" wrapText="1"/>
    </xf>
    <xf numFmtId="0" fontId="63" fillId="0" borderId="69" xfId="2" applyFont="1" applyBorder="1" applyAlignment="1">
      <alignment horizontal="center" vertical="center" wrapText="1"/>
    </xf>
    <xf numFmtId="4" fontId="100" fillId="0" borderId="61" xfId="2" applyNumberFormat="1" applyFont="1" applyBorder="1" applyAlignment="1">
      <alignment horizontal="right" vertical="center" wrapText="1"/>
    </xf>
    <xf numFmtId="0" fontId="85" fillId="0" borderId="69" xfId="2" applyFont="1" applyBorder="1" applyAlignment="1">
      <alignment horizontal="center" wrapText="1"/>
    </xf>
    <xf numFmtId="4" fontId="102" fillId="0" borderId="61" xfId="2" applyNumberFormat="1" applyFont="1" applyBorder="1" applyAlignment="1">
      <alignment horizontal="right" vertical="center" wrapText="1"/>
    </xf>
    <xf numFmtId="4" fontId="100" fillId="11" borderId="61" xfId="2" applyNumberFormat="1" applyFont="1" applyFill="1" applyBorder="1" applyAlignment="1">
      <alignment horizontal="right" vertical="center" wrapText="1"/>
    </xf>
    <xf numFmtId="4" fontId="100" fillId="13" borderId="61" xfId="2" applyNumberFormat="1" applyFont="1" applyFill="1" applyBorder="1" applyAlignment="1">
      <alignment horizontal="right" vertical="center" wrapText="1"/>
    </xf>
    <xf numFmtId="4" fontId="104" fillId="11" borderId="61" xfId="2" applyNumberFormat="1" applyFont="1" applyFill="1" applyBorder="1" applyAlignment="1">
      <alignment horizontal="right" vertical="center" wrapText="1"/>
    </xf>
    <xf numFmtId="4" fontId="104" fillId="0" borderId="61" xfId="2" applyNumberFormat="1" applyFont="1" applyBorder="1" applyAlignment="1">
      <alignment horizontal="right" vertical="center" wrapText="1"/>
    </xf>
    <xf numFmtId="4" fontId="105" fillId="0" borderId="61" xfId="2" applyNumberFormat="1" applyFont="1" applyBorder="1" applyAlignment="1">
      <alignment horizontal="right" vertical="center" wrapText="1"/>
    </xf>
    <xf numFmtId="0" fontId="23" fillId="2" borderId="37" xfId="0" applyFont="1" applyFill="1" applyBorder="1" applyAlignment="1">
      <alignment horizontal="center" wrapText="1"/>
    </xf>
    <xf numFmtId="0" fontId="38" fillId="3" borderId="65" xfId="0" applyFont="1" applyFill="1" applyBorder="1" applyAlignment="1">
      <alignment horizontal="center" wrapText="1"/>
    </xf>
    <xf numFmtId="0" fontId="38" fillId="3" borderId="67" xfId="0" applyFont="1" applyFill="1" applyBorder="1" applyAlignment="1">
      <alignment horizontal="center" wrapText="1"/>
    </xf>
    <xf numFmtId="4" fontId="107" fillId="0" borderId="61" xfId="2" applyNumberFormat="1" applyFont="1" applyBorder="1" applyAlignment="1">
      <alignment horizontal="right" vertical="center" wrapText="1"/>
    </xf>
    <xf numFmtId="4" fontId="108" fillId="0" borderId="32" xfId="2" applyNumberFormat="1" applyFont="1" applyBorder="1" applyAlignment="1">
      <alignment horizontal="right" vertical="center" wrapText="1"/>
    </xf>
    <xf numFmtId="4" fontId="108" fillId="0" borderId="36" xfId="2" applyNumberFormat="1" applyFont="1" applyBorder="1" applyAlignment="1">
      <alignment horizontal="right" vertical="center" wrapText="1"/>
    </xf>
    <xf numFmtId="0" fontId="20" fillId="9" borderId="2" xfId="0" applyFont="1" applyFill="1" applyBorder="1" applyAlignment="1">
      <alignment wrapText="1"/>
    </xf>
    <xf numFmtId="0" fontId="12" fillId="0" borderId="9" xfId="0" applyFont="1" applyBorder="1" applyAlignment="1">
      <alignment horizontal="center" wrapText="1"/>
    </xf>
    <xf numFmtId="0" fontId="12" fillId="6" borderId="9" xfId="0" applyFont="1" applyFill="1" applyBorder="1" applyAlignment="1">
      <alignment horizontal="center" wrapText="1"/>
    </xf>
    <xf numFmtId="0" fontId="20" fillId="3" borderId="9" xfId="0" applyFont="1" applyFill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2" borderId="22" xfId="0" applyFont="1" applyFill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6" borderId="22" xfId="0" applyFont="1" applyFill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12" fillId="9" borderId="9" xfId="0" applyFont="1" applyFill="1" applyBorder="1" applyAlignment="1">
      <alignment horizontal="center" wrapText="1"/>
    </xf>
    <xf numFmtId="0" fontId="20" fillId="0" borderId="22" xfId="0" applyFont="1" applyBorder="1" applyAlignment="1">
      <alignment horizontal="center" wrapText="1"/>
    </xf>
    <xf numFmtId="0" fontId="20" fillId="6" borderId="9" xfId="0" applyFont="1" applyFill="1" applyBorder="1" applyAlignment="1">
      <alignment horizontal="center" wrapText="1"/>
    </xf>
    <xf numFmtId="0" fontId="20" fillId="9" borderId="9" xfId="0" applyFont="1" applyFill="1" applyBorder="1" applyAlignment="1">
      <alignment horizontal="center" wrapText="1"/>
    </xf>
    <xf numFmtId="0" fontId="17" fillId="3" borderId="9" xfId="0" applyFont="1" applyFill="1" applyBorder="1" applyAlignment="1">
      <alignment horizontal="center" wrapText="1"/>
    </xf>
    <xf numFmtId="0" fontId="16" fillId="3" borderId="9" xfId="0" applyFont="1" applyFill="1" applyBorder="1" applyAlignment="1">
      <alignment horizontal="center" wrapText="1"/>
    </xf>
    <xf numFmtId="0" fontId="17" fillId="3" borderId="11" xfId="0" applyFont="1" applyFill="1" applyBorder="1" applyAlignment="1">
      <alignment horizontal="center" wrapText="1"/>
    </xf>
    <xf numFmtId="0" fontId="60" fillId="9" borderId="2" xfId="0" applyFont="1" applyFill="1" applyBorder="1" applyAlignment="1">
      <alignment wrapText="1"/>
    </xf>
    <xf numFmtId="0" fontId="12" fillId="6" borderId="22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0" fontId="29" fillId="9" borderId="2" xfId="0" applyFont="1" applyFill="1" applyBorder="1" applyAlignment="1">
      <alignment wrapText="1"/>
    </xf>
    <xf numFmtId="0" fontId="30" fillId="9" borderId="3" xfId="0" applyFont="1" applyFill="1" applyBorder="1" applyAlignment="1">
      <alignment horizontal="left" wrapText="1"/>
    </xf>
    <xf numFmtId="0" fontId="8" fillId="4" borderId="42" xfId="0" applyFont="1" applyFill="1" applyBorder="1" applyAlignment="1">
      <alignment horizontal="center" wrapText="1"/>
    </xf>
    <xf numFmtId="0" fontId="12" fillId="3" borderId="22" xfId="0" applyFont="1" applyFill="1" applyBorder="1" applyAlignment="1">
      <alignment horizontal="center" wrapText="1"/>
    </xf>
    <xf numFmtId="0" fontId="12" fillId="3" borderId="40" xfId="0" applyFont="1" applyFill="1" applyBorder="1" applyAlignment="1">
      <alignment horizontal="center" wrapText="1"/>
    </xf>
    <xf numFmtId="4" fontId="100" fillId="0" borderId="32" xfId="2" applyNumberFormat="1" applyFont="1" applyBorder="1" applyAlignment="1">
      <alignment horizontal="center" vertical="center" wrapText="1"/>
    </xf>
    <xf numFmtId="4" fontId="101" fillId="0" borderId="61" xfId="2" applyNumberFormat="1" applyFont="1" applyBorder="1" applyAlignment="1">
      <alignment horizontal="center" vertical="center" wrapText="1"/>
    </xf>
    <xf numFmtId="0" fontId="62" fillId="0" borderId="32" xfId="2" applyFont="1" applyBorder="1" applyAlignment="1">
      <alignment wrapText="1"/>
    </xf>
    <xf numFmtId="0" fontId="114" fillId="0" borderId="32" xfId="2" applyFont="1" applyBorder="1" applyAlignment="1">
      <alignment wrapText="1"/>
    </xf>
    <xf numFmtId="0" fontId="6" fillId="3" borderId="26" xfId="0" applyFont="1" applyFill="1" applyBorder="1" applyAlignment="1">
      <alignment wrapText="1"/>
    </xf>
    <xf numFmtId="0" fontId="114" fillId="0" borderId="32" xfId="2" applyFont="1" applyBorder="1" applyAlignment="1">
      <alignment horizontal="justify" wrapText="1"/>
    </xf>
    <xf numFmtId="0" fontId="1" fillId="0" borderId="32" xfId="0" applyFont="1" applyBorder="1" applyAlignment="1">
      <alignment wrapText="1"/>
    </xf>
    <xf numFmtId="0" fontId="36" fillId="0" borderId="75" xfId="0" applyFont="1" applyBorder="1" applyAlignment="1">
      <alignment wrapText="1"/>
    </xf>
    <xf numFmtId="0" fontId="6" fillId="3" borderId="26" xfId="0" applyFont="1" applyFill="1" applyBorder="1" applyAlignment="1">
      <alignment horizontal="left" wrapText="1"/>
    </xf>
    <xf numFmtId="0" fontId="36" fillId="0" borderId="36" xfId="0" applyFont="1" applyBorder="1" applyAlignment="1">
      <alignment wrapText="1"/>
    </xf>
    <xf numFmtId="0" fontId="98" fillId="0" borderId="34" xfId="2" applyFont="1" applyBorder="1" applyAlignment="1">
      <alignment horizontal="center" vertical="top" wrapText="1"/>
    </xf>
    <xf numFmtId="0" fontId="63" fillId="0" borderId="76" xfId="2" applyFont="1" applyBorder="1" applyAlignment="1">
      <alignment horizontal="center" vertical="top" wrapText="1"/>
    </xf>
    <xf numFmtId="0" fontId="98" fillId="0" borderId="60" xfId="2" applyFont="1" applyBorder="1" applyAlignment="1">
      <alignment horizontal="center" vertical="top" wrapText="1"/>
    </xf>
    <xf numFmtId="0" fontId="104" fillId="0" borderId="3" xfId="2" applyFont="1" applyBorder="1" applyAlignment="1">
      <alignment horizontal="center" vertical="center" wrapText="1"/>
    </xf>
    <xf numFmtId="169" fontId="39" fillId="4" borderId="22" xfId="0" applyNumberFormat="1" applyFont="1" applyFill="1" applyBorder="1" applyAlignment="1">
      <alignment horizontal="right" wrapText="1"/>
    </xf>
    <xf numFmtId="169" fontId="40" fillId="4" borderId="22" xfId="0" applyNumberFormat="1" applyFont="1" applyFill="1" applyBorder="1" applyAlignment="1">
      <alignment horizontal="right" wrapText="1"/>
    </xf>
    <xf numFmtId="169" fontId="8" fillId="4" borderId="46" xfId="0" applyNumberFormat="1" applyFont="1" applyFill="1" applyBorder="1" applyAlignment="1">
      <alignment horizontal="right" wrapText="1"/>
    </xf>
    <xf numFmtId="169" fontId="41" fillId="4" borderId="9" xfId="0" applyNumberFormat="1" applyFont="1" applyFill="1" applyBorder="1" applyAlignment="1">
      <alignment horizontal="right" wrapText="1"/>
    </xf>
    <xf numFmtId="169" fontId="42" fillId="4" borderId="9" xfId="0" applyNumberFormat="1" applyFont="1" applyFill="1" applyBorder="1" applyAlignment="1">
      <alignment horizontal="right" wrapText="1"/>
    </xf>
    <xf numFmtId="169" fontId="12" fillId="4" borderId="44" xfId="0" applyNumberFormat="1" applyFont="1" applyFill="1" applyBorder="1" applyAlignment="1">
      <alignment horizontal="right" wrapText="1"/>
    </xf>
    <xf numFmtId="169" fontId="42" fillId="4" borderId="9" xfId="0" applyNumberFormat="1" applyFont="1" applyFill="1" applyBorder="1" applyAlignment="1">
      <alignment horizontal="center" wrapText="1"/>
    </xf>
    <xf numFmtId="169" fontId="41" fillId="3" borderId="22" xfId="0" applyNumberFormat="1" applyFont="1" applyFill="1" applyBorder="1" applyAlignment="1">
      <alignment horizontal="right" wrapText="1"/>
    </xf>
    <xf numFmtId="169" fontId="42" fillId="3" borderId="22" xfId="0" applyNumberFormat="1" applyFont="1" applyFill="1" applyBorder="1" applyAlignment="1">
      <alignment horizontal="right" wrapText="1"/>
    </xf>
    <xf numFmtId="169" fontId="12" fillId="3" borderId="46" xfId="0" applyNumberFormat="1" applyFont="1" applyFill="1" applyBorder="1" applyAlignment="1">
      <alignment horizontal="right" wrapText="1"/>
    </xf>
    <xf numFmtId="169" fontId="41" fillId="3" borderId="40" xfId="0" applyNumberFormat="1" applyFont="1" applyFill="1" applyBorder="1" applyAlignment="1">
      <alignment horizontal="right" wrapText="1"/>
    </xf>
    <xf numFmtId="169" fontId="42" fillId="3" borderId="40" xfId="0" applyNumberFormat="1" applyFont="1" applyFill="1" applyBorder="1" applyAlignment="1">
      <alignment horizontal="right" wrapText="1"/>
    </xf>
    <xf numFmtId="169" fontId="12" fillId="3" borderId="77" xfId="0" applyNumberFormat="1" applyFont="1" applyFill="1" applyBorder="1" applyAlignment="1">
      <alignment horizontal="right" wrapText="1"/>
    </xf>
    <xf numFmtId="169" fontId="39" fillId="4" borderId="42" xfId="0" applyNumberFormat="1" applyFont="1" applyFill="1" applyBorder="1" applyAlignment="1">
      <alignment horizontal="right" wrapText="1"/>
    </xf>
    <xf numFmtId="169" fontId="40" fillId="4" borderId="42" xfId="0" applyNumberFormat="1" applyFont="1" applyFill="1" applyBorder="1" applyAlignment="1">
      <alignment horizontal="right" wrapText="1"/>
    </xf>
    <xf numFmtId="169" fontId="8" fillId="4" borderId="78" xfId="0" applyNumberFormat="1" applyFont="1" applyFill="1" applyBorder="1" applyAlignment="1">
      <alignment horizontal="right" wrapText="1"/>
    </xf>
    <xf numFmtId="169" fontId="42" fillId="3" borderId="42" xfId="0" applyNumberFormat="1" applyFont="1" applyFill="1" applyBorder="1" applyAlignment="1">
      <alignment horizontal="right" wrapText="1"/>
    </xf>
    <xf numFmtId="169" fontId="12" fillId="3" borderId="78" xfId="0" applyNumberFormat="1" applyFont="1" applyFill="1" applyBorder="1" applyAlignment="1">
      <alignment horizontal="right" wrapText="1"/>
    </xf>
    <xf numFmtId="0" fontId="18" fillId="4" borderId="18" xfId="0" applyFont="1" applyFill="1" applyBorder="1" applyAlignment="1">
      <alignment horizontal="center" wrapText="1"/>
    </xf>
    <xf numFmtId="0" fontId="20" fillId="4" borderId="18" xfId="0" applyFont="1" applyFill="1" applyBorder="1" applyAlignment="1">
      <alignment horizontal="left" wrapText="1"/>
    </xf>
    <xf numFmtId="0" fontId="9" fillId="4" borderId="18" xfId="0" applyFont="1" applyFill="1" applyBorder="1" applyAlignment="1">
      <alignment horizontal="left" wrapText="1"/>
    </xf>
    <xf numFmtId="0" fontId="16" fillId="3" borderId="19" xfId="0" applyFont="1" applyFill="1" applyBorder="1" applyAlignment="1">
      <alignment wrapText="1"/>
    </xf>
    <xf numFmtId="0" fontId="18" fillId="4" borderId="17" xfId="0" applyFont="1" applyFill="1" applyBorder="1" applyAlignment="1">
      <alignment horizontal="center" wrapText="1"/>
    </xf>
    <xf numFmtId="0" fontId="10" fillId="3" borderId="17" xfId="0" applyFont="1" applyFill="1" applyBorder="1" applyAlignment="1">
      <alignment wrapText="1"/>
    </xf>
    <xf numFmtId="0" fontId="23" fillId="4" borderId="24" xfId="0" applyFont="1" applyFill="1" applyBorder="1" applyAlignment="1">
      <alignment horizontal="center" wrapText="1"/>
    </xf>
    <xf numFmtId="0" fontId="38" fillId="4" borderId="26" xfId="0" applyFont="1" applyFill="1" applyBorder="1" applyAlignment="1">
      <alignment horizontal="center" wrapText="1"/>
    </xf>
    <xf numFmtId="0" fontId="23" fillId="4" borderId="8" xfId="0" applyFont="1" applyFill="1" applyBorder="1" applyAlignment="1">
      <alignment horizontal="center" wrapText="1"/>
    </xf>
    <xf numFmtId="0" fontId="57" fillId="3" borderId="8" xfId="0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vertical="center" wrapText="1"/>
    </xf>
    <xf numFmtId="169" fontId="39" fillId="4" borderId="24" xfId="0" applyNumberFormat="1" applyFont="1" applyFill="1" applyBorder="1" applyAlignment="1">
      <alignment horizontal="right" wrapText="1"/>
    </xf>
    <xf numFmtId="169" fontId="41" fillId="4" borderId="26" xfId="0" applyNumberFormat="1" applyFont="1" applyFill="1" applyBorder="1" applyAlignment="1">
      <alignment horizontal="right" wrapText="1"/>
    </xf>
    <xf numFmtId="169" fontId="41" fillId="3" borderId="24" xfId="0" applyNumberFormat="1" applyFont="1" applyFill="1" applyBorder="1" applyAlignment="1">
      <alignment horizontal="right" wrapText="1"/>
    </xf>
    <xf numFmtId="169" fontId="41" fillId="3" borderId="27" xfId="0" applyNumberFormat="1" applyFont="1" applyFill="1" applyBorder="1" applyAlignment="1">
      <alignment horizontal="right" wrapText="1"/>
    </xf>
    <xf numFmtId="169" fontId="39" fillId="4" borderId="8" xfId="0" applyNumberFormat="1" applyFont="1" applyFill="1" applyBorder="1" applyAlignment="1">
      <alignment horizontal="right" wrapText="1"/>
    </xf>
    <xf numFmtId="169" fontId="41" fillId="3" borderId="8" xfId="0" applyNumberFormat="1" applyFont="1" applyFill="1" applyBorder="1" applyAlignment="1">
      <alignment horizontal="right" wrapText="1"/>
    </xf>
    <xf numFmtId="169" fontId="8" fillId="4" borderId="71" xfId="0" applyNumberFormat="1" applyFont="1" applyFill="1" applyBorder="1" applyAlignment="1">
      <alignment horizontal="right" wrapText="1"/>
    </xf>
    <xf numFmtId="169" fontId="12" fillId="4" borderId="72" xfId="0" applyNumberFormat="1" applyFont="1" applyFill="1" applyBorder="1" applyAlignment="1">
      <alignment horizontal="right" wrapText="1"/>
    </xf>
    <xf numFmtId="169" fontId="12" fillId="3" borderId="71" xfId="0" applyNumberFormat="1" applyFont="1" applyFill="1" applyBorder="1" applyAlignment="1">
      <alignment horizontal="right" wrapText="1"/>
    </xf>
    <xf numFmtId="169" fontId="12" fillId="3" borderId="79" xfId="0" applyNumberFormat="1" applyFont="1" applyFill="1" applyBorder="1" applyAlignment="1">
      <alignment horizontal="right" wrapText="1"/>
    </xf>
    <xf numFmtId="169" fontId="8" fillId="4" borderId="59" xfId="0" applyNumberFormat="1" applyFont="1" applyFill="1" applyBorder="1" applyAlignment="1">
      <alignment horizontal="right" wrapText="1"/>
    </xf>
    <xf numFmtId="169" fontId="12" fillId="3" borderId="59" xfId="0" applyNumberFormat="1" applyFont="1" applyFill="1" applyBorder="1" applyAlignment="1">
      <alignment horizontal="right" wrapText="1"/>
    </xf>
    <xf numFmtId="0" fontId="28" fillId="0" borderId="8" xfId="0" applyFont="1" applyBorder="1" applyAlignment="1">
      <alignment horizontal="center" vertical="center" wrapText="1"/>
    </xf>
    <xf numFmtId="169" fontId="40" fillId="4" borderId="24" xfId="0" applyNumberFormat="1" applyFont="1" applyFill="1" applyBorder="1" applyAlignment="1">
      <alignment horizontal="right" wrapText="1"/>
    </xf>
    <xf numFmtId="169" fontId="42" fillId="4" borderId="26" xfId="0" applyNumberFormat="1" applyFont="1" applyFill="1" applyBorder="1" applyAlignment="1">
      <alignment horizontal="right" wrapText="1"/>
    </xf>
    <xf numFmtId="169" fontId="42" fillId="4" borderId="26" xfId="0" applyNumberFormat="1" applyFont="1" applyFill="1" applyBorder="1" applyAlignment="1">
      <alignment horizontal="center" wrapText="1"/>
    </xf>
    <xf numFmtId="169" fontId="42" fillId="3" borderId="24" xfId="0" applyNumberFormat="1" applyFont="1" applyFill="1" applyBorder="1" applyAlignment="1">
      <alignment horizontal="right" wrapText="1"/>
    </xf>
    <xf numFmtId="169" fontId="42" fillId="3" borderId="27" xfId="0" applyNumberFormat="1" applyFont="1" applyFill="1" applyBorder="1" applyAlignment="1">
      <alignment horizontal="right" wrapText="1"/>
    </xf>
    <xf numFmtId="169" fontId="40" fillId="4" borderId="8" xfId="0" applyNumberFormat="1" applyFont="1" applyFill="1" applyBorder="1" applyAlignment="1">
      <alignment horizontal="right" wrapText="1"/>
    </xf>
    <xf numFmtId="169" fontId="42" fillId="3" borderId="8" xfId="0" applyNumberFormat="1" applyFont="1" applyFill="1" applyBorder="1" applyAlignment="1">
      <alignment horizontal="right" wrapText="1"/>
    </xf>
    <xf numFmtId="0" fontId="18" fillId="2" borderId="17" xfId="0" applyFont="1" applyFill="1" applyBorder="1" applyAlignment="1">
      <alignment horizontal="center" wrapText="1"/>
    </xf>
    <xf numFmtId="0" fontId="23" fillId="2" borderId="8" xfId="0" applyFont="1" applyFill="1" applyBorder="1" applyAlignment="1">
      <alignment horizontal="center" wrapText="1"/>
    </xf>
    <xf numFmtId="166" fontId="39" fillId="2" borderId="8" xfId="0" applyNumberFormat="1" applyFont="1" applyFill="1" applyBorder="1" applyAlignment="1">
      <alignment horizontal="right" wrapText="1"/>
    </xf>
    <xf numFmtId="166" fontId="45" fillId="2" borderId="8" xfId="0" applyNumberFormat="1" applyFont="1" applyFill="1" applyBorder="1" applyAlignment="1">
      <alignment horizontal="right" wrapText="1"/>
    </xf>
    <xf numFmtId="166" fontId="8" fillId="2" borderId="8" xfId="0" applyNumberFormat="1" applyFont="1" applyFill="1" applyBorder="1" applyAlignment="1">
      <alignment horizontal="right" wrapText="1"/>
    </xf>
    <xf numFmtId="166" fontId="40" fillId="2" borderId="37" xfId="0" applyNumberFormat="1" applyFont="1" applyFill="1" applyBorder="1" applyAlignment="1">
      <alignment horizontal="right" wrapText="1"/>
    </xf>
    <xf numFmtId="0" fontId="12" fillId="2" borderId="17" xfId="0" applyFont="1" applyFill="1" applyBorder="1" applyAlignment="1">
      <alignment wrapText="1"/>
    </xf>
    <xf numFmtId="0" fontId="38" fillId="2" borderId="8" xfId="0" applyFont="1" applyFill="1" applyBorder="1" applyAlignment="1">
      <alignment horizontal="center" wrapText="1"/>
    </xf>
    <xf numFmtId="166" fontId="41" fillId="2" borderId="8" xfId="0" applyNumberFormat="1" applyFont="1" applyFill="1" applyBorder="1" applyAlignment="1">
      <alignment horizontal="right" wrapText="1"/>
    </xf>
    <xf numFmtId="166" fontId="46" fillId="2" borderId="8" xfId="0" applyNumberFormat="1" applyFont="1" applyFill="1" applyBorder="1" applyAlignment="1">
      <alignment horizontal="right" wrapText="1"/>
    </xf>
    <xf numFmtId="166" fontId="12" fillId="2" borderId="8" xfId="0" applyNumberFormat="1" applyFont="1" applyFill="1" applyBorder="1" applyAlignment="1">
      <alignment horizontal="right" wrapText="1"/>
    </xf>
    <xf numFmtId="0" fontId="6" fillId="3" borderId="21" xfId="0" applyFont="1" applyFill="1" applyBorder="1" applyAlignment="1">
      <alignment horizontal="left" wrapText="1"/>
    </xf>
    <xf numFmtId="169" fontId="9" fillId="0" borderId="9" xfId="0" applyNumberFormat="1" applyFont="1" applyBorder="1" applyAlignment="1">
      <alignment horizontal="right" wrapText="1"/>
    </xf>
    <xf numFmtId="0" fontId="9" fillId="9" borderId="3" xfId="0" applyFont="1" applyFill="1" applyBorder="1" applyAlignment="1">
      <alignment horizontal="left" wrapText="1"/>
    </xf>
    <xf numFmtId="0" fontId="6" fillId="3" borderId="59" xfId="0" applyFont="1" applyFill="1" applyBorder="1" applyAlignment="1">
      <alignment horizontal="center" vertical="top" wrapText="1"/>
    </xf>
    <xf numFmtId="0" fontId="58" fillId="0" borderId="0" xfId="0" applyFont="1" applyAlignment="1">
      <alignment wrapText="1"/>
    </xf>
    <xf numFmtId="0" fontId="47" fillId="0" borderId="80" xfId="0" applyFont="1" applyBorder="1" applyAlignment="1">
      <alignment horizontal="centerContinuous" vertical="top" wrapText="1"/>
    </xf>
    <xf numFmtId="0" fontId="116" fillId="0" borderId="0" xfId="0" applyFont="1" applyAlignment="1">
      <alignment wrapText="1"/>
    </xf>
    <xf numFmtId="0" fontId="36" fillId="2" borderId="32" xfId="0" applyFont="1" applyFill="1" applyBorder="1" applyAlignment="1">
      <alignment wrapText="1"/>
    </xf>
    <xf numFmtId="3" fontId="92" fillId="0" borderId="34" xfId="2" applyNumberFormat="1" applyFont="1" applyBorder="1" applyAlignment="1">
      <alignment horizontal="right" vertical="center" wrapText="1"/>
    </xf>
    <xf numFmtId="0" fontId="119" fillId="0" borderId="81" xfId="2" applyFont="1" applyBorder="1" applyAlignment="1">
      <alignment horizontal="justify" wrapText="1"/>
    </xf>
    <xf numFmtId="4" fontId="106" fillId="0" borderId="61" xfId="2" applyNumberFormat="1" applyFont="1" applyBorder="1" applyAlignment="1">
      <alignment horizontal="right" vertical="center" wrapText="1"/>
    </xf>
    <xf numFmtId="4" fontId="103" fillId="0" borderId="82" xfId="2" applyNumberFormat="1" applyFont="1" applyBorder="1" applyAlignment="1">
      <alignment horizontal="right" vertical="top" wrapText="1"/>
    </xf>
    <xf numFmtId="4" fontId="106" fillId="0" borderId="1" xfId="2" applyNumberFormat="1" applyFont="1" applyBorder="1" applyAlignment="1">
      <alignment horizontal="right" vertical="center"/>
    </xf>
    <xf numFmtId="4" fontId="104" fillId="0" borderId="1" xfId="2" applyNumberFormat="1" applyFont="1" applyBorder="1" applyAlignment="1">
      <alignment horizontal="right" vertical="center"/>
    </xf>
    <xf numFmtId="0" fontId="120" fillId="0" borderId="83" xfId="2" applyFont="1" applyBorder="1" applyAlignment="1">
      <alignment horizontal="center" vertical="center"/>
    </xf>
    <xf numFmtId="4" fontId="106" fillId="0" borderId="84" xfId="2" applyNumberFormat="1" applyFont="1" applyBorder="1" applyAlignment="1">
      <alignment horizontal="right" vertical="center"/>
    </xf>
    <xf numFmtId="0" fontId="104" fillId="0" borderId="8" xfId="2" applyFont="1" applyBorder="1" applyAlignment="1">
      <alignment horizontal="center" vertical="center" wrapText="1"/>
    </xf>
    <xf numFmtId="3" fontId="117" fillId="0" borderId="32" xfId="2" applyNumberFormat="1" applyFont="1" applyBorder="1" applyAlignment="1">
      <alignment horizontal="center" vertical="center"/>
    </xf>
    <xf numFmtId="4" fontId="122" fillId="0" borderId="85" xfId="2" applyNumberFormat="1" applyFont="1" applyBorder="1" applyAlignment="1">
      <alignment horizontal="right" vertical="center"/>
    </xf>
    <xf numFmtId="4" fontId="121" fillId="11" borderId="32" xfId="2" applyNumberFormat="1" applyFont="1" applyFill="1" applyBorder="1" applyAlignment="1">
      <alignment horizontal="right" vertical="center"/>
    </xf>
    <xf numFmtId="4" fontId="104" fillId="0" borderId="36" xfId="2" applyNumberFormat="1" applyFont="1" applyBorder="1" applyAlignment="1">
      <alignment horizontal="right" vertical="center" wrapText="1"/>
    </xf>
    <xf numFmtId="0" fontId="56" fillId="0" borderId="86" xfId="0" applyFont="1" applyBorder="1" applyAlignment="1">
      <alignment wrapText="1"/>
    </xf>
    <xf numFmtId="0" fontId="118" fillId="0" borderId="86" xfId="0" applyFont="1" applyBorder="1" applyAlignment="1">
      <alignment wrapText="1"/>
    </xf>
    <xf numFmtId="0" fontId="44" fillId="0" borderId="87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64" fillId="0" borderId="104" xfId="2" applyFont="1" applyBorder="1" applyAlignment="1">
      <alignment horizontal="center" vertical="center" wrapText="1"/>
    </xf>
    <xf numFmtId="0" fontId="64" fillId="0" borderId="105" xfId="2" applyFont="1" applyBorder="1" applyAlignment="1">
      <alignment horizontal="center" vertical="center" wrapText="1"/>
    </xf>
    <xf numFmtId="0" fontId="30" fillId="0" borderId="106" xfId="2" applyFont="1" applyBorder="1" applyAlignment="1">
      <alignment horizontal="center" vertical="center" wrapText="1"/>
    </xf>
    <xf numFmtId="0" fontId="30" fillId="0" borderId="107" xfId="2" applyFont="1" applyBorder="1" applyAlignment="1">
      <alignment horizontal="center" vertical="center" wrapText="1"/>
    </xf>
    <xf numFmtId="0" fontId="104" fillId="0" borderId="106" xfId="2" applyFont="1" applyBorder="1" applyAlignment="1">
      <alignment horizontal="center" vertical="center" wrapText="1"/>
    </xf>
    <xf numFmtId="0" fontId="104" fillId="0" borderId="107" xfId="2" applyFont="1" applyBorder="1" applyAlignment="1">
      <alignment horizontal="center" vertical="center" wrapText="1"/>
    </xf>
    <xf numFmtId="0" fontId="16" fillId="0" borderId="10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7" fillId="0" borderId="102" xfId="0" applyFont="1" applyBorder="1" applyAlignment="1">
      <alignment horizontal="center" vertical="top" wrapText="1"/>
    </xf>
    <xf numFmtId="0" fontId="17" fillId="0" borderId="103" xfId="0" applyFont="1" applyBorder="1" applyAlignment="1">
      <alignment horizontal="center" vertical="top" wrapText="1"/>
    </xf>
    <xf numFmtId="0" fontId="84" fillId="0" borderId="35" xfId="2" applyFont="1" applyBorder="1" applyAlignment="1">
      <alignment horizontal="justify" vertical="center" wrapText="1"/>
    </xf>
    <xf numFmtId="0" fontId="84" fillId="0" borderId="34" xfId="2" applyFont="1" applyBorder="1" applyAlignment="1">
      <alignment horizontal="justify" vertical="center" wrapText="1"/>
    </xf>
    <xf numFmtId="0" fontId="104" fillId="0" borderId="98" xfId="2" applyFont="1" applyBorder="1" applyAlignment="1">
      <alignment horizontal="center" vertical="center" wrapText="1"/>
    </xf>
    <xf numFmtId="0" fontId="104" fillId="0" borderId="99" xfId="2" applyFont="1" applyBorder="1" applyAlignment="1">
      <alignment horizontal="center" vertical="center" wrapText="1"/>
    </xf>
    <xf numFmtId="0" fontId="34" fillId="9" borderId="49" xfId="2" applyFont="1" applyFill="1" applyBorder="1" applyAlignment="1">
      <alignment horizontal="justify" vertical="center" wrapText="1"/>
    </xf>
    <xf numFmtId="0" fontId="34" fillId="9" borderId="0" xfId="2" applyFont="1" applyFill="1" applyAlignment="1">
      <alignment horizontal="justify" vertical="center" wrapText="1"/>
    </xf>
    <xf numFmtId="0" fontId="34" fillId="9" borderId="52" xfId="2" applyFont="1" applyFill="1" applyBorder="1" applyAlignment="1">
      <alignment horizontal="justify" vertical="center" wrapText="1"/>
    </xf>
    <xf numFmtId="0" fontId="62" fillId="0" borderId="96" xfId="2" applyFont="1" applyBorder="1" applyAlignment="1">
      <alignment horizontal="center" vertical="center" wrapText="1"/>
    </xf>
    <xf numFmtId="0" fontId="62" fillId="0" borderId="97" xfId="2" applyFont="1" applyBorder="1" applyAlignment="1">
      <alignment horizontal="center" vertical="center" wrapText="1"/>
    </xf>
    <xf numFmtId="0" fontId="63" fillId="0" borderId="98" xfId="2" applyFont="1" applyBorder="1" applyAlignment="1">
      <alignment horizontal="center" vertical="center" wrapText="1"/>
    </xf>
    <xf numFmtId="0" fontId="63" fillId="0" borderId="99" xfId="2" applyFont="1" applyBorder="1" applyAlignment="1">
      <alignment horizontal="center" vertical="center" wrapText="1"/>
    </xf>
    <xf numFmtId="0" fontId="13" fillId="9" borderId="89" xfId="0" applyFont="1" applyFill="1" applyBorder="1" applyAlignment="1">
      <alignment horizontal="left" wrapText="1"/>
    </xf>
    <xf numFmtId="0" fontId="13" fillId="9" borderId="5" xfId="0" applyFont="1" applyFill="1" applyBorder="1" applyAlignment="1">
      <alignment horizontal="left" wrapText="1"/>
    </xf>
    <xf numFmtId="0" fontId="13" fillId="9" borderId="2" xfId="0" applyFont="1" applyFill="1" applyBorder="1" applyAlignment="1">
      <alignment horizontal="left" wrapText="1"/>
    </xf>
    <xf numFmtId="0" fontId="13" fillId="9" borderId="88" xfId="0" applyFont="1" applyFill="1" applyBorder="1" applyAlignment="1">
      <alignment horizontal="left" wrapText="1"/>
    </xf>
    <xf numFmtId="0" fontId="13" fillId="9" borderId="6" xfId="0" applyFont="1" applyFill="1" applyBorder="1" applyAlignment="1">
      <alignment horizontal="left" wrapText="1"/>
    </xf>
    <xf numFmtId="0" fontId="13" fillId="9" borderId="3" xfId="0" applyFont="1" applyFill="1" applyBorder="1" applyAlignment="1">
      <alignment horizontal="left" wrapText="1"/>
    </xf>
    <xf numFmtId="0" fontId="23" fillId="5" borderId="89" xfId="0" applyFont="1" applyFill="1" applyBorder="1" applyAlignment="1">
      <alignment horizontal="left" wrapText="1"/>
    </xf>
    <xf numFmtId="0" fontId="23" fillId="5" borderId="5" xfId="0" applyFont="1" applyFill="1" applyBorder="1" applyAlignment="1">
      <alignment horizontal="left" wrapText="1"/>
    </xf>
    <xf numFmtId="0" fontId="23" fillId="5" borderId="2" xfId="0" applyFont="1" applyFill="1" applyBorder="1" applyAlignment="1">
      <alignment horizontal="left" wrapText="1"/>
    </xf>
    <xf numFmtId="0" fontId="23" fillId="5" borderId="88" xfId="0" applyFont="1" applyFill="1" applyBorder="1" applyAlignment="1">
      <alignment horizontal="left" wrapText="1"/>
    </xf>
    <xf numFmtId="0" fontId="23" fillId="5" borderId="6" xfId="0" applyFont="1" applyFill="1" applyBorder="1" applyAlignment="1">
      <alignment horizontal="left" wrapText="1"/>
    </xf>
    <xf numFmtId="0" fontId="23" fillId="5" borderId="3" xfId="0" applyFont="1" applyFill="1" applyBorder="1" applyAlignment="1">
      <alignment horizontal="left" wrapText="1"/>
    </xf>
    <xf numFmtId="0" fontId="38" fillId="3" borderId="4" xfId="0" applyFont="1" applyFill="1" applyBorder="1" applyAlignment="1">
      <alignment horizontal="center" vertical="center" wrapText="1"/>
    </xf>
    <xf numFmtId="0" fontId="38" fillId="3" borderId="73" xfId="0" applyFont="1" applyFill="1" applyBorder="1" applyAlignment="1">
      <alignment horizontal="center" vertical="center" wrapText="1"/>
    </xf>
    <xf numFmtId="0" fontId="15" fillId="9" borderId="89" xfId="0" applyFont="1" applyFill="1" applyBorder="1" applyAlignment="1">
      <alignment horizontal="left" wrapText="1"/>
    </xf>
    <xf numFmtId="0" fontId="15" fillId="9" borderId="5" xfId="0" applyFont="1" applyFill="1" applyBorder="1" applyAlignment="1">
      <alignment horizontal="left" wrapText="1"/>
    </xf>
    <xf numFmtId="0" fontId="15" fillId="9" borderId="2" xfId="0" applyFont="1" applyFill="1" applyBorder="1" applyAlignment="1">
      <alignment horizontal="left" wrapText="1"/>
    </xf>
    <xf numFmtId="0" fontId="15" fillId="9" borderId="88" xfId="0" applyFont="1" applyFill="1" applyBorder="1" applyAlignment="1">
      <alignment horizontal="left" wrapText="1"/>
    </xf>
    <xf numFmtId="0" fontId="15" fillId="9" borderId="6" xfId="0" applyFont="1" applyFill="1" applyBorder="1" applyAlignment="1">
      <alignment horizontal="left" wrapText="1"/>
    </xf>
    <xf numFmtId="0" fontId="15" fillId="9" borderId="3" xfId="0" applyFont="1" applyFill="1" applyBorder="1" applyAlignment="1">
      <alignment horizontal="left" wrapText="1"/>
    </xf>
    <xf numFmtId="0" fontId="53" fillId="0" borderId="0" xfId="0" applyFont="1" applyAlignment="1">
      <alignment horizontal="center" wrapText="1"/>
    </xf>
    <xf numFmtId="0" fontId="84" fillId="0" borderId="31" xfId="2" applyFont="1" applyBorder="1" applyAlignment="1">
      <alignment horizontal="justify" vertical="center" wrapText="1"/>
    </xf>
    <xf numFmtId="0" fontId="52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0" fontId="12" fillId="3" borderId="89" xfId="0" applyFont="1" applyFill="1" applyBorder="1" applyAlignment="1">
      <alignment horizontal="center" vertical="center" wrapText="1"/>
    </xf>
    <xf numFmtId="0" fontId="12" fillId="3" borderId="88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top" wrapText="1"/>
    </xf>
    <xf numFmtId="0" fontId="6" fillId="3" borderId="59" xfId="0" applyFont="1" applyFill="1" applyBorder="1" applyAlignment="1">
      <alignment horizontal="center" vertical="top" wrapText="1"/>
    </xf>
    <xf numFmtId="0" fontId="38" fillId="0" borderId="89" xfId="0" applyFont="1" applyBorder="1" applyAlignment="1">
      <alignment horizontal="center" vertical="center" wrapText="1"/>
    </xf>
    <xf numFmtId="0" fontId="38" fillId="0" borderId="88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7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top" wrapText="1"/>
    </xf>
    <xf numFmtId="0" fontId="38" fillId="0" borderId="2" xfId="0" applyFont="1" applyBorder="1" applyAlignment="1">
      <alignment horizontal="center" vertical="top" wrapText="1"/>
    </xf>
    <xf numFmtId="0" fontId="17" fillId="0" borderId="91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9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top" wrapText="1"/>
    </xf>
    <xf numFmtId="0" fontId="12" fillId="0" borderId="93" xfId="0" applyFont="1" applyBorder="1" applyAlignment="1">
      <alignment horizontal="center" vertical="top" wrapText="1"/>
    </xf>
    <xf numFmtId="0" fontId="104" fillId="0" borderId="94" xfId="2" applyFont="1" applyBorder="1" applyAlignment="1">
      <alignment horizontal="center" vertical="center" wrapText="1"/>
    </xf>
    <xf numFmtId="0" fontId="104" fillId="0" borderId="95" xfId="2" applyFont="1" applyBorder="1" applyAlignment="1">
      <alignment horizontal="center" vertical="center" wrapText="1"/>
    </xf>
    <xf numFmtId="0" fontId="104" fillId="0" borderId="57" xfId="2" applyFont="1" applyBorder="1" applyAlignment="1">
      <alignment horizontal="center" vertical="center" wrapText="1"/>
    </xf>
    <xf numFmtId="0" fontId="104" fillId="0" borderId="58" xfId="2" applyFont="1" applyBorder="1" applyAlignment="1">
      <alignment horizontal="center" vertical="center" wrapText="1"/>
    </xf>
    <xf numFmtId="0" fontId="20" fillId="9" borderId="89" xfId="0" applyFont="1" applyFill="1" applyBorder="1" applyAlignment="1">
      <alignment horizontal="left" wrapText="1"/>
    </xf>
    <xf numFmtId="0" fontId="20" fillId="9" borderId="5" xfId="0" applyFont="1" applyFill="1" applyBorder="1" applyAlignment="1">
      <alignment horizontal="left" wrapText="1"/>
    </xf>
    <xf numFmtId="0" fontId="20" fillId="9" borderId="2" xfId="0" applyFont="1" applyFill="1" applyBorder="1" applyAlignment="1">
      <alignment horizontal="left" wrapText="1"/>
    </xf>
    <xf numFmtId="0" fontId="58" fillId="9" borderId="89" xfId="0" applyFont="1" applyFill="1" applyBorder="1" applyAlignment="1">
      <alignment wrapText="1"/>
    </xf>
    <xf numFmtId="0" fontId="58" fillId="9" borderId="5" xfId="0" applyFont="1" applyFill="1" applyBorder="1" applyAlignment="1">
      <alignment wrapText="1"/>
    </xf>
    <xf numFmtId="0" fontId="58" fillId="9" borderId="2" xfId="0" applyFont="1" applyFill="1" applyBorder="1" applyAlignment="1">
      <alignment wrapText="1"/>
    </xf>
    <xf numFmtId="0" fontId="58" fillId="9" borderId="49" xfId="0" applyFont="1" applyFill="1" applyBorder="1" applyAlignment="1">
      <alignment wrapText="1"/>
    </xf>
    <xf numFmtId="0" fontId="58" fillId="9" borderId="0" xfId="0" applyFont="1" applyFill="1" applyAlignment="1">
      <alignment wrapText="1"/>
    </xf>
    <xf numFmtId="0" fontId="58" fillId="9" borderId="52" xfId="0" applyFont="1" applyFill="1" applyBorder="1" applyAlignment="1">
      <alignment wrapText="1"/>
    </xf>
    <xf numFmtId="0" fontId="58" fillId="9" borderId="88" xfId="0" applyFont="1" applyFill="1" applyBorder="1" applyAlignment="1">
      <alignment wrapText="1"/>
    </xf>
    <xf numFmtId="0" fontId="58" fillId="9" borderId="6" xfId="0" applyFont="1" applyFill="1" applyBorder="1" applyAlignment="1">
      <alignment wrapText="1"/>
    </xf>
    <xf numFmtId="0" fontId="58" fillId="9" borderId="3" xfId="0" applyFont="1" applyFill="1" applyBorder="1" applyAlignment="1">
      <alignment wrapText="1"/>
    </xf>
    <xf numFmtId="0" fontId="9" fillId="9" borderId="88" xfId="0" applyFont="1" applyFill="1" applyBorder="1" applyAlignment="1">
      <alignment horizontal="left" wrapText="1"/>
    </xf>
    <xf numFmtId="0" fontId="9" fillId="9" borderId="6" xfId="0" applyFont="1" applyFill="1" applyBorder="1" applyAlignment="1">
      <alignment horizontal="left" wrapText="1"/>
    </xf>
    <xf numFmtId="0" fontId="9" fillId="9" borderId="3" xfId="0" applyFont="1" applyFill="1" applyBorder="1" applyAlignment="1">
      <alignment horizontal="left" wrapText="1"/>
    </xf>
    <xf numFmtId="0" fontId="17" fillId="0" borderId="100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/>
    </xf>
    <xf numFmtId="0" fontId="17" fillId="0" borderId="88" xfId="0" applyFont="1" applyBorder="1" applyAlignment="1">
      <alignment horizontal="center" vertical="center" wrapText="1"/>
    </xf>
    <xf numFmtId="0" fontId="12" fillId="0" borderId="90" xfId="0" applyFont="1" applyBorder="1" applyAlignment="1">
      <alignment horizontal="center" vertical="top" wrapText="1"/>
    </xf>
    <xf numFmtId="0" fontId="12" fillId="0" borderId="38" xfId="0" applyFont="1" applyBorder="1" applyAlignment="1">
      <alignment horizontal="center" vertical="top" wrapText="1"/>
    </xf>
    <xf numFmtId="0" fontId="19" fillId="9" borderId="89" xfId="0" applyFont="1" applyFill="1" applyBorder="1" applyAlignment="1">
      <alignment horizontal="left" wrapText="1"/>
    </xf>
    <xf numFmtId="0" fontId="19" fillId="9" borderId="5" xfId="0" applyFont="1" applyFill="1" applyBorder="1" applyAlignment="1">
      <alignment horizontal="left" wrapText="1"/>
    </xf>
    <xf numFmtId="0" fontId="19" fillId="9" borderId="2" xfId="0" applyFont="1" applyFill="1" applyBorder="1" applyAlignment="1">
      <alignment horizontal="left" wrapText="1"/>
    </xf>
    <xf numFmtId="0" fontId="61" fillId="9" borderId="88" xfId="0" applyFont="1" applyFill="1" applyBorder="1" applyAlignment="1">
      <alignment horizontal="left" wrapText="1"/>
    </xf>
    <xf numFmtId="0" fontId="61" fillId="9" borderId="6" xfId="0" applyFont="1" applyFill="1" applyBorder="1" applyAlignment="1">
      <alignment horizontal="left" wrapText="1"/>
    </xf>
    <xf numFmtId="0" fontId="61" fillId="9" borderId="3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73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9" fontId="1" fillId="0" borderId="4" xfId="3" applyFont="1" applyBorder="1" applyAlignment="1">
      <alignment horizontal="center" vertical="center" wrapText="1"/>
    </xf>
    <xf numFmtId="9" fontId="1" fillId="0" borderId="73" xfId="3" applyFont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_Dod5kochtor" xfId="2"/>
    <cellStyle name="Процентный" xfId="3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6%20&#1059;&#1058;&#1054;&#1063;&#1053;&#1045;&#1053;&#1048;&#1049;%20%20K&#1054;&#1064;&#1058;&#1054;&#1056;&#1048;&#1057;%20%20%20%202020%20&#1088;&#1110;&#1082;%20220116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51;&#1071;%20&#1055;&#1045;&#1056;&#1045;&#1053;&#1054;&#1057;&#1040;%20&#1053;&#1040;%20&#1044;&#1056;&#1059;&#1043;&#1054;&#1049;%20&#1050;&#1054;&#1052;&#1055;/2024%20&#1050;&#1040;&#1047;&#1053;/1%20%20&#1050;&#1072;&#1079;&#1085;&#1072;/6%20&#1050;&#1086;&#1096;&#1090;&#1086;&#1088;&#1080;&#1089;%202024%20&#1088;.%202201140/100%20&#1059;&#1058;&#1054;&#1063;&#1053;&#1045;&#1053;&#1048;&#1049;%20%20&#1050;&#1054;&#1064;&#1058;&#1054;&#1056;&#1048;&#1057;%20&#1055;&#1051;&#1040;&#1053;%20&#1057;&#1055;&#1045;&#1062;&#1060;&#1054;&#1053;&#1044;&#1040;%20&#1053;&#1040;%20&#1041;&#1059;&#1044;&#1030;&#1042;&#1053;&#1048;&#1062;&#1058;&#1042;&#1054;%20%202023%20&#1088;&#1110;&#1082;%202201160%20%20%20%20%20&#1052;&#1054;&#1053;&#1059;%20&#1044;&#1040;&#1053;&#1048;&#1051;&#1045;&#1053;&#1050;&#1054;%20&#8212;%20&#1082;&#1086;&#1087;&#1080;&#110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ошторис 2014 р."/>
      <sheetName val=" ПЛАН викорис.загальний"/>
      <sheetName val=" план асигнувань "/>
      <sheetName val=" помісяч.план вик"/>
      <sheetName val=" зведення казнач. 2013"/>
      <sheetName val="зведення показ.2013"/>
      <sheetName val="Лист1"/>
    </sheetNames>
    <sheetDataSet>
      <sheetData sheetId="0" refreshError="1"/>
      <sheetData sheetId="1" refreshError="1">
        <row r="94">
          <cell r="E9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Кошторис 2014 р."/>
      <sheetName val=" ПЛАН викорис.загальний"/>
      <sheetName val=" помісяч.план вик"/>
      <sheetName val=" зведення казнач. 2013"/>
      <sheetName val="зведення показ.2013"/>
      <sheetName val="План СФ"/>
      <sheetName val="Лист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ocs.dtkt.ua/doc/2269-12" TargetMode="External"/><Relationship Id="rId1" Type="http://schemas.openxmlformats.org/officeDocument/2006/relationships/hyperlink" Target="https://docs.dtkt.ua/doc/2269-1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8"/>
  <sheetViews>
    <sheetView tabSelected="1" view="pageBreakPreview" zoomScale="75" zoomScaleSheetLayoutView="75" zoomScalePageLayoutView="20" workbookViewId="0">
      <selection activeCell="F10" sqref="F10"/>
    </sheetView>
  </sheetViews>
  <sheetFormatPr defaultRowHeight="20.25"/>
  <cols>
    <col min="1" max="1" width="84.28515625" style="298" customWidth="1"/>
    <col min="2" max="2" width="15" style="299" customWidth="1"/>
    <col min="3" max="3" width="25.7109375" style="160" customWidth="1"/>
    <col min="4" max="4" width="25" style="160" customWidth="1"/>
    <col min="5" max="5" width="25.140625" style="301" customWidth="1"/>
    <col min="6" max="6" width="22.42578125" style="301" customWidth="1"/>
    <col min="7" max="7" width="29.7109375" style="301" customWidth="1"/>
    <col min="8" max="8" width="9.140625" style="301"/>
    <col min="9" max="9" width="16.42578125" style="301" customWidth="1"/>
    <col min="10" max="10" width="9.140625" style="301"/>
    <col min="11" max="11" width="26.140625" style="301" customWidth="1"/>
    <col min="12" max="16384" width="9.140625" style="301"/>
  </cols>
  <sheetData>
    <row r="1" spans="1:11" ht="23.25" customHeight="1">
      <c r="E1" s="300" t="s">
        <v>168</v>
      </c>
    </row>
    <row r="2" spans="1:11" ht="33.75" customHeight="1">
      <c r="A2" s="555" t="s">
        <v>218</v>
      </c>
      <c r="B2" s="555"/>
      <c r="C2" s="555"/>
      <c r="D2" s="555"/>
      <c r="E2" s="555"/>
    </row>
    <row r="3" spans="1:11" ht="25.5" hidden="1">
      <c r="A3" s="557" t="s">
        <v>27</v>
      </c>
      <c r="B3" s="557"/>
      <c r="C3" s="557"/>
      <c r="D3" s="557"/>
      <c r="E3" s="557"/>
    </row>
    <row r="4" spans="1:11" ht="33.75" thickBot="1">
      <c r="A4" s="558" t="s">
        <v>28</v>
      </c>
      <c r="B4" s="558"/>
      <c r="C4" s="558"/>
      <c r="D4" s="558"/>
    </row>
    <row r="5" spans="1:11" ht="29.25" customHeight="1">
      <c r="A5" s="535" t="s">
        <v>29</v>
      </c>
      <c r="B5" s="536"/>
      <c r="C5" s="536"/>
      <c r="D5" s="536"/>
      <c r="E5" s="537"/>
      <c r="F5" s="302"/>
    </row>
    <row r="6" spans="1:11" ht="29.25" customHeight="1" thickBot="1">
      <c r="A6" s="538" t="s">
        <v>30</v>
      </c>
      <c r="B6" s="539"/>
      <c r="C6" s="539"/>
      <c r="D6" s="539"/>
      <c r="E6" s="540"/>
      <c r="F6" s="303"/>
    </row>
    <row r="7" spans="1:11" ht="19.5" thickBot="1">
      <c r="A7" s="559" t="s">
        <v>18</v>
      </c>
      <c r="B7" s="547" t="s">
        <v>19</v>
      </c>
      <c r="C7" s="561" t="s">
        <v>20</v>
      </c>
      <c r="D7" s="562"/>
      <c r="E7" s="29" t="s">
        <v>224</v>
      </c>
    </row>
    <row r="8" spans="1:11" ht="19.5" thickBot="1">
      <c r="A8" s="560"/>
      <c r="B8" s="548"/>
      <c r="C8" s="187" t="s">
        <v>31</v>
      </c>
      <c r="D8" s="188" t="s">
        <v>32</v>
      </c>
      <c r="E8" s="30" t="s">
        <v>33</v>
      </c>
    </row>
    <row r="9" spans="1:11" ht="26.25" thickBot="1">
      <c r="A9" s="83">
        <v>1</v>
      </c>
      <c r="B9" s="82">
        <v>2</v>
      </c>
      <c r="C9" s="80">
        <v>3</v>
      </c>
      <c r="D9" s="81">
        <v>4</v>
      </c>
      <c r="E9" s="80">
        <v>5</v>
      </c>
      <c r="G9" s="300"/>
      <c r="K9" s="300"/>
    </row>
    <row r="10" spans="1:11" ht="33.75" thickBot="1">
      <c r="A10" s="31" t="s">
        <v>21</v>
      </c>
      <c r="B10" s="304" t="s">
        <v>34</v>
      </c>
      <c r="C10" s="235">
        <f>C12</f>
        <v>212968658.00000003</v>
      </c>
      <c r="D10" s="236">
        <f>D13+D31</f>
        <v>207824742</v>
      </c>
      <c r="E10" s="237">
        <f>SUM(C10,D10)</f>
        <v>420793400</v>
      </c>
      <c r="F10" s="492"/>
      <c r="G10" s="305"/>
      <c r="I10" s="306"/>
      <c r="K10" s="305"/>
    </row>
    <row r="11" spans="1:11" ht="23.25" hidden="1" thickBot="1">
      <c r="A11" s="147"/>
      <c r="B11" s="307"/>
      <c r="C11" s="238"/>
      <c r="D11" s="239"/>
      <c r="E11" s="240"/>
    </row>
    <row r="12" spans="1:11" ht="41.25" customHeight="1" thickBot="1">
      <c r="A12" s="32" t="s">
        <v>35</v>
      </c>
      <c r="B12" s="308" t="s">
        <v>34</v>
      </c>
      <c r="C12" s="241">
        <f>C34</f>
        <v>212968658.00000003</v>
      </c>
      <c r="D12" s="242" t="s">
        <v>34</v>
      </c>
      <c r="E12" s="243">
        <f>SUM(C12,D12)</f>
        <v>212968658.00000003</v>
      </c>
      <c r="K12" s="300"/>
    </row>
    <row r="13" spans="1:11" ht="51.75" customHeight="1" thickBot="1">
      <c r="A13" s="33" t="s">
        <v>36</v>
      </c>
      <c r="B13" s="309" t="s">
        <v>34</v>
      </c>
      <c r="C13" s="244" t="s">
        <v>34</v>
      </c>
      <c r="D13" s="245">
        <f>D16+D22+D30</f>
        <v>130718620</v>
      </c>
      <c r="E13" s="246">
        <f>SUM(C13,D13)</f>
        <v>130718620</v>
      </c>
    </row>
    <row r="14" spans="1:11" ht="43.5" hidden="1" customHeight="1" thickBot="1">
      <c r="A14" s="34" t="s">
        <v>37</v>
      </c>
      <c r="B14" s="310"/>
      <c r="C14" s="247" t="s">
        <v>34</v>
      </c>
      <c r="D14" s="248">
        <v>0</v>
      </c>
      <c r="E14" s="249">
        <f>SUM(C14,D14)</f>
        <v>0</v>
      </c>
    </row>
    <row r="15" spans="1:11" ht="28.5" hidden="1" customHeight="1">
      <c r="A15" s="35" t="s">
        <v>38</v>
      </c>
      <c r="B15" s="311"/>
      <c r="C15" s="250"/>
      <c r="D15" s="251"/>
      <c r="E15" s="252">
        <f>SUM(C15,D15)</f>
        <v>0</v>
      </c>
    </row>
    <row r="16" spans="1:11" ht="49.5" customHeight="1" thickBot="1">
      <c r="A16" s="36" t="s">
        <v>39</v>
      </c>
      <c r="B16" s="304">
        <v>25010000</v>
      </c>
      <c r="C16" s="253" t="s">
        <v>34</v>
      </c>
      <c r="D16" s="236">
        <f>D18+D19+D20+D21</f>
        <v>123375653</v>
      </c>
      <c r="E16" s="237">
        <f>SUM(C16,D16)</f>
        <v>123375653</v>
      </c>
    </row>
    <row r="17" spans="1:5" ht="22.5" hidden="1">
      <c r="A17" s="92" t="s">
        <v>40</v>
      </c>
      <c r="B17" s="312"/>
      <c r="C17" s="247"/>
      <c r="D17" s="248"/>
      <c r="E17" s="249"/>
    </row>
    <row r="18" spans="1:5" ht="37.5">
      <c r="A18" s="148" t="s">
        <v>41</v>
      </c>
      <c r="B18" s="313">
        <v>25010100</v>
      </c>
      <c r="C18" s="254" t="s">
        <v>34</v>
      </c>
      <c r="D18" s="255">
        <v>106867656</v>
      </c>
      <c r="E18" s="256">
        <f>SUM(C18,D18)</f>
        <v>106867656</v>
      </c>
    </row>
    <row r="19" spans="1:5" ht="37.5">
      <c r="A19" s="148" t="s">
        <v>166</v>
      </c>
      <c r="B19" s="313">
        <v>25010200</v>
      </c>
      <c r="C19" s="254" t="s">
        <v>34</v>
      </c>
      <c r="D19" s="255">
        <v>15274188</v>
      </c>
      <c r="E19" s="256">
        <f>SUM(C19,D19)</f>
        <v>15274188</v>
      </c>
    </row>
    <row r="20" spans="1:5" ht="30" customHeight="1">
      <c r="A20" s="148" t="s">
        <v>23</v>
      </c>
      <c r="B20" s="313">
        <v>25010300</v>
      </c>
      <c r="C20" s="254" t="s">
        <v>34</v>
      </c>
      <c r="D20" s="255">
        <v>1143328</v>
      </c>
      <c r="E20" s="256">
        <f>SUM(C20,D20)</f>
        <v>1143328</v>
      </c>
    </row>
    <row r="21" spans="1:5" ht="38.25" thickBot="1">
      <c r="A21" s="149" t="s">
        <v>42</v>
      </c>
      <c r="B21" s="311">
        <v>25010400</v>
      </c>
      <c r="C21" s="250" t="s">
        <v>34</v>
      </c>
      <c r="D21" s="251">
        <v>90481</v>
      </c>
      <c r="E21" s="252">
        <f>SUM(C21,D21)</f>
        <v>90481</v>
      </c>
    </row>
    <row r="22" spans="1:5" ht="33.75" customHeight="1" thickBot="1">
      <c r="A22" s="36" t="s">
        <v>43</v>
      </c>
      <c r="B22" s="304">
        <v>25020000</v>
      </c>
      <c r="C22" s="253" t="s">
        <v>34</v>
      </c>
      <c r="D22" s="236">
        <f>D24+D25+D26+D27</f>
        <v>7342967</v>
      </c>
      <c r="E22" s="237">
        <f>SUM(C22,D22)</f>
        <v>7342967</v>
      </c>
    </row>
    <row r="23" spans="1:5" ht="22.5" hidden="1">
      <c r="A23" s="92" t="s">
        <v>40</v>
      </c>
      <c r="B23" s="312"/>
      <c r="C23" s="247"/>
      <c r="D23" s="248"/>
      <c r="E23" s="249"/>
    </row>
    <row r="24" spans="1:5" ht="28.5" customHeight="1">
      <c r="A24" s="148" t="s">
        <v>44</v>
      </c>
      <c r="B24" s="313">
        <v>25020100</v>
      </c>
      <c r="C24" s="254" t="s">
        <v>34</v>
      </c>
      <c r="D24" s="255">
        <v>6090864</v>
      </c>
      <c r="E24" s="256">
        <f>SUM(C24,D24)</f>
        <v>6090864</v>
      </c>
    </row>
    <row r="25" spans="1:5" ht="110.25" customHeight="1">
      <c r="A25" s="148" t="s">
        <v>45</v>
      </c>
      <c r="B25" s="313">
        <v>25020200</v>
      </c>
      <c r="C25" s="254" t="s">
        <v>34</v>
      </c>
      <c r="D25" s="255">
        <v>1252103</v>
      </c>
      <c r="E25" s="256">
        <f>SUM(C25,D25)</f>
        <v>1252103</v>
      </c>
    </row>
    <row r="26" spans="1:5" ht="187.5">
      <c r="A26" s="148" t="s">
        <v>46</v>
      </c>
      <c r="B26" s="313">
        <v>25020300</v>
      </c>
      <c r="C26" s="254" t="s">
        <v>34</v>
      </c>
      <c r="D26" s="255">
        <v>0</v>
      </c>
      <c r="E26" s="256">
        <f>SUM(C26,D26)</f>
        <v>0</v>
      </c>
    </row>
    <row r="27" spans="1:5" ht="75">
      <c r="A27" s="148" t="s">
        <v>47</v>
      </c>
      <c r="B27" s="313">
        <v>25020400</v>
      </c>
      <c r="C27" s="254"/>
      <c r="D27" s="255">
        <v>0</v>
      </c>
      <c r="E27" s="256">
        <f>SUM(C27,D27)</f>
        <v>0</v>
      </c>
    </row>
    <row r="28" spans="1:5" ht="29.25" customHeight="1">
      <c r="A28" s="37" t="s">
        <v>48</v>
      </c>
      <c r="B28" s="314"/>
      <c r="C28" s="257" t="s">
        <v>34</v>
      </c>
      <c r="D28" s="258">
        <f>D30</f>
        <v>0</v>
      </c>
      <c r="E28" s="259">
        <v>0</v>
      </c>
    </row>
    <row r="29" spans="1:5" ht="23.25" thickBot="1">
      <c r="A29" s="38" t="s">
        <v>49</v>
      </c>
      <c r="B29" s="311"/>
      <c r="C29" s="260" t="s">
        <v>34</v>
      </c>
      <c r="D29" s="251">
        <v>0</v>
      </c>
      <c r="E29" s="252">
        <v>0</v>
      </c>
    </row>
    <row r="30" spans="1:5" ht="72" customHeight="1" thickBot="1">
      <c r="A30" s="39" t="s">
        <v>169</v>
      </c>
      <c r="B30" s="74">
        <v>22020000</v>
      </c>
      <c r="C30" s="261" t="s">
        <v>34</v>
      </c>
      <c r="D30" s="262"/>
      <c r="E30" s="263">
        <f>SUM(C30:D30)</f>
        <v>0</v>
      </c>
    </row>
    <row r="31" spans="1:5" ht="6" hidden="1" customHeight="1" thickBot="1">
      <c r="A31" s="40" t="s">
        <v>50</v>
      </c>
      <c r="B31" s="315"/>
      <c r="C31" s="264" t="s">
        <v>34</v>
      </c>
      <c r="D31" s="262">
        <f>D32</f>
        <v>77106122</v>
      </c>
      <c r="E31" s="263">
        <f>SUM(C31,D31)</f>
        <v>77106122</v>
      </c>
    </row>
    <row r="32" spans="1:5" ht="30" customHeight="1">
      <c r="A32" s="41" t="s">
        <v>52</v>
      </c>
      <c r="B32" s="314">
        <v>602100</v>
      </c>
      <c r="C32" s="265" t="s">
        <v>34</v>
      </c>
      <c r="D32" s="258">
        <v>77106122</v>
      </c>
      <c r="E32" s="266">
        <f>SUM(C32,D32)</f>
        <v>77106122</v>
      </c>
    </row>
    <row r="33" spans="1:5" ht="57" thickBot="1">
      <c r="A33" s="488" t="s">
        <v>196</v>
      </c>
      <c r="B33" s="316"/>
      <c r="C33" s="267" t="s">
        <v>34</v>
      </c>
      <c r="D33" s="268" t="s">
        <v>53</v>
      </c>
      <c r="E33" s="269" t="s">
        <v>53</v>
      </c>
    </row>
    <row r="34" spans="1:5" ht="33.75" customHeight="1" thickBot="1">
      <c r="A34" s="43" t="s">
        <v>54</v>
      </c>
      <c r="B34" s="317" t="s">
        <v>34</v>
      </c>
      <c r="C34" s="270">
        <f>C36+C74</f>
        <v>212968658.00000003</v>
      </c>
      <c r="D34" s="271">
        <f>D36+D74</f>
        <v>207824742</v>
      </c>
      <c r="E34" s="272">
        <f>SUM(C34,D34)</f>
        <v>420793400</v>
      </c>
    </row>
    <row r="35" spans="1:5" ht="45.75" hidden="1" thickBot="1">
      <c r="A35" s="35" t="s">
        <v>55</v>
      </c>
      <c r="B35" s="311"/>
      <c r="C35" s="260"/>
      <c r="D35" s="239"/>
      <c r="E35" s="252"/>
    </row>
    <row r="36" spans="1:5" ht="33.75" thickBot="1">
      <c r="A36" s="477" t="s">
        <v>56</v>
      </c>
      <c r="B36" s="478">
        <v>2000</v>
      </c>
      <c r="C36" s="479">
        <f>C39+C42+C44+C46+C47+C49+C52+C53+C54+C55+C57+C61+C72+C71+C73</f>
        <v>212968658.00000003</v>
      </c>
      <c r="D36" s="480">
        <f>D39+D42+D44+D46+D47+D49+D52+D53+D54+D55+D57+D61+D72+D71+D73</f>
        <v>175283007</v>
      </c>
      <c r="E36" s="481">
        <f>SUM(C36,D36)</f>
        <v>388251665</v>
      </c>
    </row>
    <row r="37" spans="1:5" ht="22.5" hidden="1">
      <c r="A37" s="44" t="s">
        <v>57</v>
      </c>
      <c r="B37" s="312"/>
      <c r="C37" s="273"/>
      <c r="D37" s="274"/>
      <c r="E37" s="249">
        <f>SUM(C37,D37)</f>
        <v>0</v>
      </c>
    </row>
    <row r="38" spans="1:5" ht="22.5" hidden="1">
      <c r="A38" s="45" t="s">
        <v>58</v>
      </c>
      <c r="B38" s="313">
        <v>2100</v>
      </c>
      <c r="C38" s="275">
        <f>C39+C42</f>
        <v>200614253.55000001</v>
      </c>
      <c r="D38" s="276">
        <f>D39+D42</f>
        <v>123152670.91</v>
      </c>
      <c r="E38" s="256">
        <f>SUM(C38,D38)</f>
        <v>323766924.46000004</v>
      </c>
    </row>
    <row r="39" spans="1:5" ht="22.5">
      <c r="A39" s="46" t="s">
        <v>59</v>
      </c>
      <c r="B39" s="313">
        <v>2110</v>
      </c>
      <c r="C39" s="277">
        <f>C40</f>
        <v>164369013</v>
      </c>
      <c r="D39" s="277">
        <f>D40</f>
        <v>101217827</v>
      </c>
      <c r="E39" s="256">
        <f t="shared" ref="E39:E50" si="0">SUM(C39,D39)</f>
        <v>265586840</v>
      </c>
    </row>
    <row r="40" spans="1:5" ht="22.5">
      <c r="A40" s="46" t="s">
        <v>4</v>
      </c>
      <c r="B40" s="313">
        <v>2111</v>
      </c>
      <c r="C40" s="275">
        <v>164369013</v>
      </c>
      <c r="D40" s="255">
        <v>101217827</v>
      </c>
      <c r="E40" s="256">
        <f t="shared" si="0"/>
        <v>265586840</v>
      </c>
    </row>
    <row r="41" spans="1:5" ht="22.5" hidden="1">
      <c r="A41" s="46" t="s">
        <v>60</v>
      </c>
      <c r="B41" s="313">
        <v>2112</v>
      </c>
      <c r="C41" s="275"/>
      <c r="D41" s="255"/>
      <c r="E41" s="256">
        <f t="shared" si="0"/>
        <v>0</v>
      </c>
    </row>
    <row r="42" spans="1:5" ht="22.5">
      <c r="A42" s="46" t="s">
        <v>61</v>
      </c>
      <c r="B42" s="313">
        <v>2120</v>
      </c>
      <c r="C42" s="275">
        <v>36245240.549999997</v>
      </c>
      <c r="D42" s="255">
        <v>21934843.91</v>
      </c>
      <c r="E42" s="256">
        <f t="shared" si="0"/>
        <v>58180084.459999993</v>
      </c>
    </row>
    <row r="43" spans="1:5" ht="22.5" hidden="1">
      <c r="A43" s="46" t="s">
        <v>62</v>
      </c>
      <c r="B43" s="313">
        <v>2200</v>
      </c>
      <c r="C43" s="275"/>
      <c r="D43" s="255"/>
      <c r="E43" s="256">
        <f t="shared" si="0"/>
        <v>0</v>
      </c>
    </row>
    <row r="44" spans="1:5" ht="22.5">
      <c r="A44" s="34" t="s">
        <v>26</v>
      </c>
      <c r="B44" s="312">
        <v>2210</v>
      </c>
      <c r="C44" s="273">
        <v>33515.5</v>
      </c>
      <c r="D44" s="248">
        <v>5694598</v>
      </c>
      <c r="E44" s="249">
        <f t="shared" si="0"/>
        <v>5728113.5</v>
      </c>
    </row>
    <row r="45" spans="1:5" ht="22.5" hidden="1">
      <c r="A45" s="46" t="s">
        <v>16</v>
      </c>
      <c r="B45" s="313">
        <v>2220</v>
      </c>
      <c r="C45" s="275"/>
      <c r="D45" s="255"/>
      <c r="E45" s="256">
        <f t="shared" si="0"/>
        <v>0</v>
      </c>
    </row>
    <row r="46" spans="1:5" ht="22.5">
      <c r="A46" s="45" t="s">
        <v>17</v>
      </c>
      <c r="B46" s="313">
        <v>2230</v>
      </c>
      <c r="C46" s="275">
        <v>3770338.8</v>
      </c>
      <c r="D46" s="255">
        <v>100827</v>
      </c>
      <c r="E46" s="256">
        <f t="shared" si="0"/>
        <v>3871165.8</v>
      </c>
    </row>
    <row r="47" spans="1:5" ht="22.5">
      <c r="A47" s="46" t="s">
        <v>63</v>
      </c>
      <c r="B47" s="313">
        <v>2240</v>
      </c>
      <c r="C47" s="275"/>
      <c r="D47" s="255">
        <v>7197233</v>
      </c>
      <c r="E47" s="256">
        <f t="shared" si="0"/>
        <v>7197233</v>
      </c>
    </row>
    <row r="48" spans="1:5" ht="22.5" hidden="1">
      <c r="A48" s="46"/>
      <c r="B48" s="313"/>
      <c r="C48" s="275"/>
      <c r="D48" s="255"/>
      <c r="E48" s="256">
        <f t="shared" si="0"/>
        <v>0</v>
      </c>
    </row>
    <row r="49" spans="1:5" ht="23.25" thickBot="1">
      <c r="A49" s="46" t="s">
        <v>7</v>
      </c>
      <c r="B49" s="313">
        <v>2250</v>
      </c>
      <c r="C49" s="275"/>
      <c r="D49" s="255">
        <v>2281686</v>
      </c>
      <c r="E49" s="256">
        <f t="shared" si="0"/>
        <v>2281686</v>
      </c>
    </row>
    <row r="50" spans="1:5" ht="23.25" hidden="1" thickBot="1">
      <c r="A50" s="35" t="s">
        <v>64</v>
      </c>
      <c r="B50" s="311">
        <v>2260</v>
      </c>
      <c r="C50" s="260">
        <v>0</v>
      </c>
      <c r="D50" s="251">
        <v>0</v>
      </c>
      <c r="E50" s="252">
        <f t="shared" si="0"/>
        <v>0</v>
      </c>
    </row>
    <row r="51" spans="1:5" ht="30.75" customHeight="1" thickBot="1">
      <c r="A51" s="483" t="s">
        <v>65</v>
      </c>
      <c r="B51" s="484">
        <v>2270</v>
      </c>
      <c r="C51" s="485">
        <f>C52+C53+C54+C55+C57+C58</f>
        <v>7692331.1499999994</v>
      </c>
      <c r="D51" s="486">
        <f>D52+D53+D54+D55+D57+D58</f>
        <v>35578839.090000004</v>
      </c>
      <c r="E51" s="487">
        <f>E52+E53+E54+E55+E56+E57+E58</f>
        <v>43271170.239999995</v>
      </c>
    </row>
    <row r="52" spans="1:5" ht="22.5">
      <c r="A52" s="34" t="s">
        <v>5</v>
      </c>
      <c r="B52" s="312">
        <v>2271</v>
      </c>
      <c r="C52" s="273">
        <v>2080655.13</v>
      </c>
      <c r="D52" s="248">
        <v>15872740.09</v>
      </c>
      <c r="E52" s="249">
        <f t="shared" ref="E52:E62" si="1">SUM(C52,D52)</f>
        <v>17953395.219999999</v>
      </c>
    </row>
    <row r="53" spans="1:5" ht="22.5">
      <c r="A53" s="46" t="s">
        <v>66</v>
      </c>
      <c r="B53" s="313">
        <v>2272</v>
      </c>
      <c r="C53" s="275">
        <v>416530</v>
      </c>
      <c r="D53" s="255">
        <v>1966090</v>
      </c>
      <c r="E53" s="256">
        <f t="shared" si="1"/>
        <v>2382620</v>
      </c>
    </row>
    <row r="54" spans="1:5" ht="22.5">
      <c r="A54" s="46" t="s">
        <v>67</v>
      </c>
      <c r="B54" s="313">
        <v>2273</v>
      </c>
      <c r="C54" s="275">
        <v>4421024.0199999996</v>
      </c>
      <c r="D54" s="255">
        <v>14833708</v>
      </c>
      <c r="E54" s="256">
        <f t="shared" si="1"/>
        <v>19254732.02</v>
      </c>
    </row>
    <row r="55" spans="1:5" ht="22.5">
      <c r="A55" s="46" t="s">
        <v>6</v>
      </c>
      <c r="B55" s="313">
        <v>2274</v>
      </c>
      <c r="C55" s="275">
        <v>774122</v>
      </c>
      <c r="D55" s="255">
        <v>2667916</v>
      </c>
      <c r="E55" s="256">
        <f t="shared" si="1"/>
        <v>3442038</v>
      </c>
    </row>
    <row r="56" spans="1:5" ht="22.5" hidden="1">
      <c r="A56" s="45" t="s">
        <v>68</v>
      </c>
      <c r="B56" s="313">
        <v>2275</v>
      </c>
      <c r="C56" s="275"/>
      <c r="D56" s="255"/>
      <c r="E56" s="256">
        <f t="shared" si="1"/>
        <v>0</v>
      </c>
    </row>
    <row r="57" spans="1:5" ht="45">
      <c r="A57" s="46" t="s">
        <v>69</v>
      </c>
      <c r="B57" s="313">
        <v>2275</v>
      </c>
      <c r="C57" s="275"/>
      <c r="D57" s="255">
        <v>238385</v>
      </c>
      <c r="E57" s="256">
        <f t="shared" si="1"/>
        <v>238385</v>
      </c>
    </row>
    <row r="58" spans="1:5" ht="22.5" hidden="1">
      <c r="A58" s="46" t="s">
        <v>70</v>
      </c>
      <c r="B58" s="313">
        <v>2276</v>
      </c>
      <c r="C58" s="275"/>
      <c r="D58" s="255"/>
      <c r="E58" s="256">
        <f t="shared" si="1"/>
        <v>0</v>
      </c>
    </row>
    <row r="59" spans="1:5" ht="45" hidden="1">
      <c r="A59" s="46" t="s">
        <v>71</v>
      </c>
      <c r="B59" s="313">
        <v>2280</v>
      </c>
      <c r="C59" s="275"/>
      <c r="D59" s="255"/>
      <c r="E59" s="256">
        <f t="shared" si="1"/>
        <v>0</v>
      </c>
    </row>
    <row r="60" spans="1:5" ht="45" hidden="1">
      <c r="A60" s="46" t="s">
        <v>72</v>
      </c>
      <c r="B60" s="313">
        <v>2281</v>
      </c>
      <c r="C60" s="275"/>
      <c r="D60" s="255"/>
      <c r="E60" s="256">
        <f t="shared" si="1"/>
        <v>0</v>
      </c>
    </row>
    <row r="61" spans="1:5" ht="67.5">
      <c r="A61" s="46" t="s">
        <v>73</v>
      </c>
      <c r="B61" s="313">
        <v>2282</v>
      </c>
      <c r="C61" s="275"/>
      <c r="D61" s="255">
        <v>104045</v>
      </c>
      <c r="E61" s="256">
        <f t="shared" si="1"/>
        <v>104045</v>
      </c>
    </row>
    <row r="62" spans="1:5" ht="22.5" hidden="1">
      <c r="A62" s="46" t="s">
        <v>74</v>
      </c>
      <c r="B62" s="313">
        <v>2400</v>
      </c>
      <c r="C62" s="275"/>
      <c r="D62" s="255"/>
      <c r="E62" s="256">
        <f t="shared" si="1"/>
        <v>0</v>
      </c>
    </row>
    <row r="63" spans="1:5" ht="22.5" hidden="1">
      <c r="A63" s="46" t="s">
        <v>75</v>
      </c>
      <c r="B63" s="313">
        <v>2410</v>
      </c>
      <c r="C63" s="275"/>
      <c r="D63" s="255"/>
      <c r="E63" s="256">
        <f>C63+D63</f>
        <v>0</v>
      </c>
    </row>
    <row r="64" spans="1:5" ht="22.5" hidden="1">
      <c r="A64" s="46" t="s">
        <v>76</v>
      </c>
      <c r="B64" s="313">
        <v>2420</v>
      </c>
      <c r="C64" s="275"/>
      <c r="D64" s="255"/>
      <c r="E64" s="256">
        <f>C64+D64</f>
        <v>0</v>
      </c>
    </row>
    <row r="65" spans="1:5" ht="22.5" hidden="1">
      <c r="A65" s="46" t="s">
        <v>77</v>
      </c>
      <c r="B65" s="313">
        <v>2600</v>
      </c>
      <c r="C65" s="275"/>
      <c r="D65" s="255"/>
      <c r="E65" s="256">
        <f t="shared" ref="E65:E88" si="2">SUM(C65,D65)</f>
        <v>0</v>
      </c>
    </row>
    <row r="66" spans="1:5" ht="45" hidden="1">
      <c r="A66" s="46" t="s">
        <v>78</v>
      </c>
      <c r="B66" s="313">
        <v>2610</v>
      </c>
      <c r="C66" s="275"/>
      <c r="D66" s="255"/>
      <c r="E66" s="256">
        <f t="shared" si="2"/>
        <v>0</v>
      </c>
    </row>
    <row r="67" spans="1:5" ht="45" hidden="1">
      <c r="A67" s="46" t="s">
        <v>79</v>
      </c>
      <c r="B67" s="313">
        <v>2620</v>
      </c>
      <c r="C67" s="275"/>
      <c r="D67" s="255"/>
      <c r="E67" s="256">
        <f t="shared" si="2"/>
        <v>0</v>
      </c>
    </row>
    <row r="68" spans="1:5" ht="45" hidden="1">
      <c r="A68" s="46" t="s">
        <v>80</v>
      </c>
      <c r="B68" s="313">
        <v>2630</v>
      </c>
      <c r="C68" s="275"/>
      <c r="D68" s="255"/>
      <c r="E68" s="256">
        <f t="shared" si="2"/>
        <v>0</v>
      </c>
    </row>
    <row r="69" spans="1:5" ht="22.5" hidden="1">
      <c r="A69" s="46" t="s">
        <v>81</v>
      </c>
      <c r="B69" s="313">
        <v>2700</v>
      </c>
      <c r="C69" s="275"/>
      <c r="D69" s="255"/>
      <c r="E69" s="256">
        <f t="shared" si="2"/>
        <v>0</v>
      </c>
    </row>
    <row r="70" spans="1:5" ht="22.5" hidden="1">
      <c r="A70" s="46" t="s">
        <v>82</v>
      </c>
      <c r="B70" s="313">
        <v>2710</v>
      </c>
      <c r="C70" s="275"/>
      <c r="D70" s="255"/>
      <c r="E70" s="256">
        <f t="shared" si="2"/>
        <v>0</v>
      </c>
    </row>
    <row r="71" spans="1:5" ht="22.5">
      <c r="A71" s="46" t="s">
        <v>83</v>
      </c>
      <c r="B71" s="313">
        <v>2720</v>
      </c>
      <c r="C71" s="275"/>
      <c r="D71" s="255">
        <v>112000</v>
      </c>
      <c r="E71" s="256">
        <f t="shared" si="2"/>
        <v>112000</v>
      </c>
    </row>
    <row r="72" spans="1:5" ht="22.5">
      <c r="A72" s="46" t="s">
        <v>84</v>
      </c>
      <c r="B72" s="313">
        <v>2730</v>
      </c>
      <c r="C72" s="275">
        <v>858219</v>
      </c>
      <c r="D72" s="255">
        <v>145344</v>
      </c>
      <c r="E72" s="256">
        <f t="shared" si="2"/>
        <v>1003563</v>
      </c>
    </row>
    <row r="73" spans="1:5" ht="23.25" thickBot="1">
      <c r="A73" s="35" t="s">
        <v>24</v>
      </c>
      <c r="B73" s="311">
        <v>2800</v>
      </c>
      <c r="C73" s="260"/>
      <c r="D73" s="251">
        <v>915764</v>
      </c>
      <c r="E73" s="252">
        <f t="shared" si="2"/>
        <v>915764</v>
      </c>
    </row>
    <row r="74" spans="1:5" ht="33.75" thickBot="1">
      <c r="A74" s="477" t="s">
        <v>85</v>
      </c>
      <c r="B74" s="478">
        <v>3000</v>
      </c>
      <c r="C74" s="479">
        <f>C75+C77+C80+C83+C89</f>
        <v>0</v>
      </c>
      <c r="D74" s="482">
        <f>D76+D79+D81+D82+D84+D85</f>
        <v>32541735</v>
      </c>
      <c r="E74" s="481">
        <f t="shared" si="2"/>
        <v>32541735</v>
      </c>
    </row>
    <row r="75" spans="1:5" ht="22.5">
      <c r="A75" s="34" t="s">
        <v>86</v>
      </c>
      <c r="B75" s="312">
        <v>3100</v>
      </c>
      <c r="C75" s="273">
        <f>C76</f>
        <v>0</v>
      </c>
      <c r="D75" s="273">
        <f>D76</f>
        <v>3172805</v>
      </c>
      <c r="E75" s="249">
        <f t="shared" si="2"/>
        <v>3172805</v>
      </c>
    </row>
    <row r="76" spans="1:5" ht="45">
      <c r="A76" s="45" t="s">
        <v>51</v>
      </c>
      <c r="B76" s="313">
        <v>3110</v>
      </c>
      <c r="C76" s="275"/>
      <c r="D76" s="255">
        <v>3172805</v>
      </c>
      <c r="E76" s="256">
        <f t="shared" si="2"/>
        <v>3172805</v>
      </c>
    </row>
    <row r="77" spans="1:5" ht="22.5">
      <c r="A77" s="46" t="s">
        <v>87</v>
      </c>
      <c r="B77" s="313">
        <v>3120</v>
      </c>
      <c r="C77" s="275"/>
      <c r="D77" s="255"/>
      <c r="E77" s="256">
        <f t="shared" si="2"/>
        <v>0</v>
      </c>
    </row>
    <row r="78" spans="1:5" ht="22.5">
      <c r="A78" s="46" t="s">
        <v>88</v>
      </c>
      <c r="B78" s="313">
        <v>3121</v>
      </c>
      <c r="C78" s="275"/>
      <c r="D78" s="255"/>
      <c r="E78" s="256">
        <f t="shared" si="2"/>
        <v>0</v>
      </c>
    </row>
    <row r="79" spans="1:5" ht="45">
      <c r="A79" s="46" t="s">
        <v>167</v>
      </c>
      <c r="B79" s="313">
        <v>3122</v>
      </c>
      <c r="C79" s="275"/>
      <c r="D79" s="255"/>
      <c r="E79" s="256">
        <f t="shared" si="2"/>
        <v>0</v>
      </c>
    </row>
    <row r="80" spans="1:5" ht="22.5">
      <c r="A80" s="46" t="s">
        <v>25</v>
      </c>
      <c r="B80" s="313">
        <v>3130</v>
      </c>
      <c r="C80" s="275"/>
      <c r="D80" s="255"/>
      <c r="E80" s="256">
        <f t="shared" si="2"/>
        <v>0</v>
      </c>
    </row>
    <row r="81" spans="1:5" ht="22.5">
      <c r="A81" s="45" t="s">
        <v>89</v>
      </c>
      <c r="B81" s="313">
        <v>3131</v>
      </c>
      <c r="C81" s="275"/>
      <c r="D81" s="255">
        <v>2999637</v>
      </c>
      <c r="E81" s="256">
        <f t="shared" si="2"/>
        <v>2999637</v>
      </c>
    </row>
    <row r="82" spans="1:5" ht="22.5">
      <c r="A82" s="45" t="s">
        <v>90</v>
      </c>
      <c r="B82" s="313">
        <v>3132</v>
      </c>
      <c r="C82" s="275"/>
      <c r="D82" s="255">
        <v>25173947</v>
      </c>
      <c r="E82" s="256">
        <f t="shared" si="2"/>
        <v>25173947</v>
      </c>
    </row>
    <row r="83" spans="1:5" ht="22.5" hidden="1">
      <c r="A83" s="45" t="s">
        <v>91</v>
      </c>
      <c r="B83" s="313">
        <v>3140</v>
      </c>
      <c r="C83" s="275"/>
      <c r="D83" s="255"/>
      <c r="E83" s="256">
        <f t="shared" si="2"/>
        <v>0</v>
      </c>
    </row>
    <row r="84" spans="1:5" ht="22.5">
      <c r="A84" s="45" t="s">
        <v>92</v>
      </c>
      <c r="B84" s="313">
        <v>3141</v>
      </c>
      <c r="C84" s="275"/>
      <c r="D84" s="255">
        <v>246874</v>
      </c>
      <c r="E84" s="256">
        <f t="shared" si="2"/>
        <v>246874</v>
      </c>
    </row>
    <row r="85" spans="1:5" ht="23.25" thickBot="1">
      <c r="A85" s="42" t="s">
        <v>93</v>
      </c>
      <c r="B85" s="316">
        <v>3142</v>
      </c>
      <c r="C85" s="267"/>
      <c r="D85" s="268">
        <v>948472</v>
      </c>
      <c r="E85" s="278">
        <f t="shared" si="2"/>
        <v>948472</v>
      </c>
    </row>
    <row r="86" spans="1:5" ht="45" hidden="1">
      <c r="A86" s="150" t="s">
        <v>94</v>
      </c>
      <c r="B86" s="318">
        <v>3143</v>
      </c>
      <c r="C86" s="47">
        <v>0</v>
      </c>
      <c r="D86" s="48">
        <v>0</v>
      </c>
      <c r="E86" s="49">
        <f t="shared" si="2"/>
        <v>0</v>
      </c>
    </row>
    <row r="87" spans="1:5" ht="22.5" hidden="1">
      <c r="A87" s="151" t="s">
        <v>95</v>
      </c>
      <c r="B87" s="319">
        <v>3150</v>
      </c>
      <c r="C87" s="87">
        <v>0</v>
      </c>
      <c r="D87" s="88">
        <v>0</v>
      </c>
      <c r="E87" s="60">
        <f t="shared" si="2"/>
        <v>0</v>
      </c>
    </row>
    <row r="88" spans="1:5" ht="23.25" hidden="1" thickBot="1">
      <c r="A88" s="152" t="s">
        <v>96</v>
      </c>
      <c r="B88" s="320">
        <v>3160</v>
      </c>
      <c r="C88" s="89">
        <v>0</v>
      </c>
      <c r="D88" s="90">
        <v>0.33700000000000002</v>
      </c>
      <c r="E88" s="91">
        <f t="shared" si="2"/>
        <v>0.33700000000000002</v>
      </c>
    </row>
    <row r="89" spans="1:5" ht="22.5" hidden="1">
      <c r="A89" s="153" t="s">
        <v>96</v>
      </c>
      <c r="B89" s="321">
        <v>3160</v>
      </c>
      <c r="C89" s="50">
        <v>0</v>
      </c>
      <c r="D89" s="51">
        <v>0</v>
      </c>
      <c r="E89" s="52">
        <f t="shared" ref="E89:E100" si="3">SUM(C89,D89)</f>
        <v>0</v>
      </c>
    </row>
    <row r="90" spans="1:5" ht="22.5" hidden="1">
      <c r="A90" s="53" t="s">
        <v>97</v>
      </c>
      <c r="B90" s="322">
        <v>3200</v>
      </c>
      <c r="C90" s="54">
        <f>C91+C92+C93+C94+C95</f>
        <v>0</v>
      </c>
      <c r="D90" s="55">
        <f>D91+D92+D93+D94+D95</f>
        <v>0</v>
      </c>
      <c r="E90" s="52">
        <f t="shared" si="3"/>
        <v>0</v>
      </c>
    </row>
    <row r="91" spans="1:5" ht="45" hidden="1">
      <c r="A91" s="154" t="s">
        <v>98</v>
      </c>
      <c r="B91" s="323">
        <v>3210</v>
      </c>
      <c r="C91" s="56"/>
      <c r="D91" s="57">
        <f>'[1] ПЛАН викорис.загальний'!E94</f>
        <v>0</v>
      </c>
      <c r="E91" s="52">
        <f t="shared" si="3"/>
        <v>0</v>
      </c>
    </row>
    <row r="92" spans="1:5" ht="45" hidden="1">
      <c r="A92" s="153" t="s">
        <v>99</v>
      </c>
      <c r="B92" s="321">
        <v>3220</v>
      </c>
      <c r="C92" s="50">
        <v>0</v>
      </c>
      <c r="D92" s="51">
        <v>0</v>
      </c>
      <c r="E92" s="52">
        <f t="shared" si="3"/>
        <v>0</v>
      </c>
    </row>
    <row r="93" spans="1:5" ht="45" hidden="1">
      <c r="A93" s="153" t="s">
        <v>100</v>
      </c>
      <c r="B93" s="321">
        <v>3230</v>
      </c>
      <c r="C93" s="50">
        <v>0</v>
      </c>
      <c r="D93" s="51">
        <v>0</v>
      </c>
      <c r="E93" s="52">
        <f t="shared" si="3"/>
        <v>0</v>
      </c>
    </row>
    <row r="94" spans="1:5" ht="22.5" hidden="1">
      <c r="A94" s="153" t="s">
        <v>101</v>
      </c>
      <c r="B94" s="321">
        <v>3240</v>
      </c>
      <c r="C94" s="50">
        <v>0</v>
      </c>
      <c r="D94" s="51">
        <v>0</v>
      </c>
      <c r="E94" s="52">
        <f t="shared" si="3"/>
        <v>0</v>
      </c>
    </row>
    <row r="95" spans="1:5" ht="22.5" hidden="1">
      <c r="A95" s="58" t="s">
        <v>102</v>
      </c>
      <c r="B95" s="323">
        <v>4110</v>
      </c>
      <c r="C95" s="50">
        <v>0</v>
      </c>
      <c r="D95" s="51">
        <v>0</v>
      </c>
      <c r="E95" s="52">
        <f t="shared" si="3"/>
        <v>0</v>
      </c>
    </row>
    <row r="96" spans="1:5" ht="45" hidden="1">
      <c r="A96" s="59" t="s">
        <v>103</v>
      </c>
      <c r="B96" s="323">
        <v>4111</v>
      </c>
      <c r="C96" s="50">
        <v>0</v>
      </c>
      <c r="D96" s="51">
        <v>0</v>
      </c>
      <c r="E96" s="52">
        <f t="shared" si="3"/>
        <v>0</v>
      </c>
    </row>
    <row r="97" spans="1:6" ht="45" hidden="1">
      <c r="A97" s="59" t="s">
        <v>104</v>
      </c>
      <c r="B97" s="323">
        <v>4112</v>
      </c>
      <c r="C97" s="50">
        <v>0</v>
      </c>
      <c r="D97" s="51">
        <v>0</v>
      </c>
      <c r="E97" s="52">
        <f t="shared" si="3"/>
        <v>0</v>
      </c>
    </row>
    <row r="98" spans="1:6" ht="22.5" hidden="1">
      <c r="A98" s="59" t="s">
        <v>105</v>
      </c>
      <c r="B98" s="323">
        <v>4113</v>
      </c>
      <c r="C98" s="50">
        <v>0</v>
      </c>
      <c r="D98" s="51">
        <v>0</v>
      </c>
      <c r="E98" s="52">
        <f t="shared" si="3"/>
        <v>0</v>
      </c>
    </row>
    <row r="99" spans="1:6" ht="22.5" hidden="1">
      <c r="A99" s="58" t="s">
        <v>106</v>
      </c>
      <c r="B99" s="323">
        <v>4210</v>
      </c>
      <c r="C99" s="50">
        <v>0</v>
      </c>
      <c r="D99" s="51">
        <v>0</v>
      </c>
      <c r="E99" s="52">
        <f>SUM(C99,D99)</f>
        <v>0</v>
      </c>
    </row>
    <row r="100" spans="1:6" ht="22.5" hidden="1">
      <c r="A100" s="59" t="s">
        <v>107</v>
      </c>
      <c r="B100" s="323">
        <v>9000</v>
      </c>
      <c r="C100" s="50">
        <v>0</v>
      </c>
      <c r="D100" s="51">
        <v>0</v>
      </c>
      <c r="E100" s="60">
        <f t="shared" si="3"/>
        <v>0</v>
      </c>
    </row>
    <row r="101" spans="1:6" hidden="1"/>
    <row r="102" spans="1:6" ht="21" thickBot="1"/>
    <row r="103" spans="1:6" ht="37.5" customHeight="1">
      <c r="A103" s="549" t="s">
        <v>108</v>
      </c>
      <c r="B103" s="550"/>
      <c r="C103" s="550"/>
      <c r="D103" s="550"/>
      <c r="E103" s="551"/>
      <c r="F103" s="324"/>
    </row>
    <row r="104" spans="1:6" ht="26.25" customHeight="1" thickBot="1">
      <c r="A104" s="552" t="s">
        <v>109</v>
      </c>
      <c r="B104" s="553"/>
      <c r="C104" s="553"/>
      <c r="D104" s="553"/>
      <c r="E104" s="554"/>
      <c r="F104" s="325"/>
    </row>
    <row r="105" spans="1:6" ht="21" thickBot="1">
      <c r="A105" s="326"/>
      <c r="B105" s="327"/>
      <c r="C105" s="61"/>
      <c r="D105" s="62"/>
      <c r="E105" s="328" t="s">
        <v>224</v>
      </c>
    </row>
    <row r="106" spans="1:6" ht="20.25" customHeight="1" thickBot="1">
      <c r="A106" s="563" t="s">
        <v>18</v>
      </c>
      <c r="B106" s="565" t="s">
        <v>19</v>
      </c>
      <c r="C106" s="567" t="s">
        <v>20</v>
      </c>
      <c r="D106" s="568"/>
      <c r="E106" s="547" t="s">
        <v>33</v>
      </c>
    </row>
    <row r="107" spans="1:6" ht="41.25" thickBot="1">
      <c r="A107" s="564"/>
      <c r="B107" s="566"/>
      <c r="C107" s="456" t="s">
        <v>31</v>
      </c>
      <c r="D107" s="469" t="s">
        <v>32</v>
      </c>
      <c r="E107" s="548"/>
    </row>
    <row r="108" spans="1:6" ht="19.5" hidden="1" thickBot="1">
      <c r="A108" s="84">
        <v>1</v>
      </c>
      <c r="B108" s="83">
        <v>2</v>
      </c>
      <c r="C108" s="80">
        <v>3</v>
      </c>
      <c r="D108" s="80">
        <v>4</v>
      </c>
      <c r="E108" s="491">
        <v>5</v>
      </c>
    </row>
    <row r="109" spans="1:6" ht="33">
      <c r="A109" s="446" t="s">
        <v>21</v>
      </c>
      <c r="B109" s="452" t="s">
        <v>34</v>
      </c>
      <c r="C109" s="457">
        <f>C111</f>
        <v>57624200</v>
      </c>
      <c r="D109" s="470">
        <f>D112</f>
        <v>0</v>
      </c>
      <c r="E109" s="463">
        <f t="shared" ref="E109:E117" si="4">SUM(C109,D109)</f>
        <v>57624200</v>
      </c>
    </row>
    <row r="110" spans="1:6" ht="22.5" hidden="1">
      <c r="A110" s="447"/>
      <c r="B110" s="453"/>
      <c r="C110" s="458"/>
      <c r="D110" s="471"/>
      <c r="E110" s="464"/>
    </row>
    <row r="111" spans="1:6" ht="51">
      <c r="A111" s="448" t="s">
        <v>35</v>
      </c>
      <c r="B111" s="453" t="s">
        <v>34</v>
      </c>
      <c r="C111" s="458">
        <f>C112</f>
        <v>57624200</v>
      </c>
      <c r="D111" s="472" t="s">
        <v>34</v>
      </c>
      <c r="E111" s="464">
        <f t="shared" si="4"/>
        <v>57624200</v>
      </c>
    </row>
    <row r="112" spans="1:6" ht="23.25" thickBot="1">
      <c r="A112" s="44" t="s">
        <v>54</v>
      </c>
      <c r="B112" s="312" t="s">
        <v>34</v>
      </c>
      <c r="C112" s="459">
        <f>C114</f>
        <v>57624200</v>
      </c>
      <c r="D112" s="473">
        <f>D114</f>
        <v>0</v>
      </c>
      <c r="E112" s="465">
        <f t="shared" si="4"/>
        <v>57624200</v>
      </c>
    </row>
    <row r="113" spans="1:7" ht="23.25" hidden="1" thickBot="1">
      <c r="A113" s="449" t="s">
        <v>55</v>
      </c>
      <c r="B113" s="311"/>
      <c r="C113" s="460"/>
      <c r="D113" s="474"/>
      <c r="E113" s="466"/>
    </row>
    <row r="114" spans="1:7" ht="33.75" thickBot="1">
      <c r="A114" s="450" t="s">
        <v>56</v>
      </c>
      <c r="B114" s="454">
        <v>2000</v>
      </c>
      <c r="C114" s="461">
        <f>C115</f>
        <v>57624200</v>
      </c>
      <c r="D114" s="475">
        <f>D115</f>
        <v>0</v>
      </c>
      <c r="E114" s="467">
        <f t="shared" si="4"/>
        <v>57624200</v>
      </c>
    </row>
    <row r="115" spans="1:7" ht="23.25" thickBot="1">
      <c r="A115" s="34" t="s">
        <v>81</v>
      </c>
      <c r="B115" s="312">
        <v>2700</v>
      </c>
      <c r="C115" s="459">
        <f>C116+C117+C119</f>
        <v>57624200</v>
      </c>
      <c r="D115" s="473">
        <f>D116+D117+D119</f>
        <v>0</v>
      </c>
      <c r="E115" s="465">
        <f t="shared" si="4"/>
        <v>57624200</v>
      </c>
    </row>
    <row r="116" spans="1:7" ht="23.25" hidden="1" thickBot="1">
      <c r="A116" s="149" t="s">
        <v>82</v>
      </c>
      <c r="B116" s="311">
        <v>2710</v>
      </c>
      <c r="C116" s="460">
        <v>0</v>
      </c>
      <c r="D116" s="474">
        <v>0</v>
      </c>
      <c r="E116" s="466">
        <f t="shared" si="4"/>
        <v>0</v>
      </c>
    </row>
    <row r="117" spans="1:7" ht="33.75" customHeight="1" thickBot="1">
      <c r="A117" s="451" t="s">
        <v>83</v>
      </c>
      <c r="B117" s="455">
        <v>2720</v>
      </c>
      <c r="C117" s="462">
        <v>57624200</v>
      </c>
      <c r="D117" s="476">
        <v>0</v>
      </c>
      <c r="E117" s="468">
        <f t="shared" si="4"/>
        <v>57624200</v>
      </c>
    </row>
    <row r="118" spans="1:7" ht="38.25" customHeight="1">
      <c r="A118" s="541" t="s">
        <v>219</v>
      </c>
      <c r="B118" s="542"/>
      <c r="C118" s="542"/>
      <c r="D118" s="542"/>
      <c r="E118" s="543"/>
      <c r="F118" s="333"/>
      <c r="G118" s="494" t="s">
        <v>170</v>
      </c>
    </row>
    <row r="119" spans="1:7" ht="25.5" customHeight="1" thickBot="1">
      <c r="A119" s="544" t="s">
        <v>201</v>
      </c>
      <c r="B119" s="545"/>
      <c r="C119" s="545"/>
      <c r="D119" s="545"/>
      <c r="E119" s="546"/>
      <c r="F119" s="333"/>
    </row>
    <row r="120" spans="1:7" ht="42.75" hidden="1" customHeight="1" thickBot="1">
      <c r="A120" s="528" t="s">
        <v>110</v>
      </c>
      <c r="B120" s="529"/>
      <c r="C120" s="529"/>
      <c r="D120" s="529"/>
      <c r="E120" s="530"/>
      <c r="F120" s="333"/>
    </row>
    <row r="121" spans="1:7" ht="16.5" hidden="1" customHeight="1" thickBot="1">
      <c r="A121" s="531" t="s">
        <v>1</v>
      </c>
      <c r="B121" s="533" t="s">
        <v>19</v>
      </c>
      <c r="C121" s="514" t="s">
        <v>20</v>
      </c>
      <c r="D121" s="515"/>
      <c r="E121" s="516" t="s">
        <v>111</v>
      </c>
      <c r="F121" s="333"/>
    </row>
    <row r="122" spans="1:7" ht="16.5" hidden="1" customHeight="1" thickBot="1">
      <c r="A122" s="532"/>
      <c r="B122" s="534"/>
      <c r="C122" s="189" t="s">
        <v>31</v>
      </c>
      <c r="D122" s="190" t="s">
        <v>32</v>
      </c>
      <c r="E122" s="517"/>
      <c r="F122" s="333"/>
    </row>
    <row r="123" spans="1:7" ht="21" hidden="1" customHeight="1" thickBot="1">
      <c r="A123" s="334">
        <v>1</v>
      </c>
      <c r="B123" s="335">
        <v>2</v>
      </c>
      <c r="C123" s="191">
        <v>3</v>
      </c>
      <c r="D123" s="192">
        <v>4</v>
      </c>
      <c r="E123" s="336">
        <v>5</v>
      </c>
      <c r="F123" s="333"/>
    </row>
    <row r="124" spans="1:7" ht="21" hidden="1" customHeight="1" thickBot="1">
      <c r="A124" s="193" t="s">
        <v>112</v>
      </c>
      <c r="B124" s="337" t="s">
        <v>34</v>
      </c>
      <c r="C124" s="194" t="s">
        <v>34</v>
      </c>
      <c r="D124" s="195" t="s">
        <v>34</v>
      </c>
      <c r="E124" s="338" t="s">
        <v>34</v>
      </c>
      <c r="F124" s="333"/>
    </row>
    <row r="125" spans="1:7" ht="33.75" hidden="1" customHeight="1" thickBot="1">
      <c r="A125" s="196" t="s">
        <v>21</v>
      </c>
      <c r="B125" s="339" t="s">
        <v>34</v>
      </c>
      <c r="C125" s="197">
        <f>C126</f>
        <v>2102.14</v>
      </c>
      <c r="D125" s="198">
        <f>D127</f>
        <v>1426.3</v>
      </c>
      <c r="E125" s="340">
        <f>C125+D125</f>
        <v>3528.4399999999996</v>
      </c>
      <c r="F125" s="333"/>
    </row>
    <row r="126" spans="1:7" ht="20.25" hidden="1" customHeight="1">
      <c r="A126" s="199" t="s">
        <v>22</v>
      </c>
      <c r="B126" s="341" t="s">
        <v>34</v>
      </c>
      <c r="C126" s="200">
        <f>C138</f>
        <v>2102.14</v>
      </c>
      <c r="D126" s="201" t="s">
        <v>34</v>
      </c>
      <c r="E126" s="342">
        <f>C126</f>
        <v>2102.14</v>
      </c>
      <c r="F126" s="333"/>
    </row>
    <row r="127" spans="1:7" ht="37.5" hidden="1" customHeight="1">
      <c r="A127" s="202" t="s">
        <v>113</v>
      </c>
      <c r="B127" s="343" t="s">
        <v>34</v>
      </c>
      <c r="C127" s="203"/>
      <c r="D127" s="204">
        <f>D128</f>
        <v>1426.3</v>
      </c>
      <c r="E127" s="344">
        <f>C127+D127</f>
        <v>1426.3</v>
      </c>
      <c r="F127" s="333"/>
    </row>
    <row r="128" spans="1:7" ht="39" hidden="1" customHeight="1">
      <c r="A128" s="205" t="s">
        <v>114</v>
      </c>
      <c r="B128" s="345">
        <v>25010000</v>
      </c>
      <c r="C128" s="206" t="s">
        <v>34</v>
      </c>
      <c r="D128" s="207">
        <f>D130</f>
        <v>1426.3</v>
      </c>
      <c r="E128" s="346">
        <f>D128</f>
        <v>1426.3</v>
      </c>
      <c r="F128" s="333"/>
    </row>
    <row r="129" spans="1:6" ht="20.25" hidden="1" customHeight="1">
      <c r="A129" s="208" t="s">
        <v>40</v>
      </c>
      <c r="B129" s="345"/>
      <c r="C129" s="206"/>
      <c r="D129" s="207"/>
      <c r="E129" s="346"/>
      <c r="F129" s="333"/>
    </row>
    <row r="130" spans="1:6" ht="39" hidden="1" customHeight="1">
      <c r="A130" s="205" t="s">
        <v>115</v>
      </c>
      <c r="B130" s="347">
        <v>25010100</v>
      </c>
      <c r="C130" s="206" t="s">
        <v>34</v>
      </c>
      <c r="D130" s="207">
        <f>D138</f>
        <v>1426.3</v>
      </c>
      <c r="E130" s="346">
        <f>D130</f>
        <v>1426.3</v>
      </c>
      <c r="F130" s="333"/>
    </row>
    <row r="131" spans="1:6" ht="21" hidden="1" customHeight="1">
      <c r="A131" s="209" t="s">
        <v>116</v>
      </c>
      <c r="B131" s="345">
        <v>25020000</v>
      </c>
      <c r="C131" s="210" t="s">
        <v>34</v>
      </c>
      <c r="D131" s="211"/>
      <c r="E131" s="348"/>
      <c r="F131" s="333"/>
    </row>
    <row r="132" spans="1:6" ht="20.25" hidden="1" customHeight="1">
      <c r="A132" s="208" t="s">
        <v>40</v>
      </c>
      <c r="B132" s="349"/>
      <c r="C132" s="210"/>
      <c r="D132" s="211"/>
      <c r="E132" s="348"/>
      <c r="F132" s="333"/>
    </row>
    <row r="133" spans="1:6" ht="20.25" hidden="1" customHeight="1">
      <c r="A133" s="205" t="s">
        <v>117</v>
      </c>
      <c r="B133" s="350"/>
      <c r="C133" s="210" t="s">
        <v>34</v>
      </c>
      <c r="D133" s="211"/>
      <c r="E133" s="348"/>
      <c r="F133" s="333"/>
    </row>
    <row r="134" spans="1:6" ht="39" hidden="1" customHeight="1">
      <c r="A134" s="205" t="s">
        <v>118</v>
      </c>
      <c r="B134" s="350"/>
      <c r="C134" s="210" t="s">
        <v>34</v>
      </c>
      <c r="D134" s="211"/>
      <c r="E134" s="348"/>
      <c r="F134" s="333"/>
    </row>
    <row r="135" spans="1:6" ht="39" hidden="1" customHeight="1">
      <c r="A135" s="212" t="s">
        <v>119</v>
      </c>
      <c r="B135" s="350"/>
      <c r="C135" s="210" t="s">
        <v>34</v>
      </c>
      <c r="D135" s="211"/>
      <c r="E135" s="348"/>
      <c r="F135" s="333"/>
    </row>
    <row r="136" spans="1:6" ht="20.25" hidden="1" customHeight="1">
      <c r="A136" s="556" t="s">
        <v>120</v>
      </c>
      <c r="B136" s="350"/>
      <c r="C136" s="210" t="s">
        <v>34</v>
      </c>
      <c r="D136" s="211"/>
      <c r="E136" s="348"/>
      <c r="F136" s="333"/>
    </row>
    <row r="137" spans="1:6" ht="20.25" hidden="1" customHeight="1">
      <c r="A137" s="556"/>
      <c r="B137" s="350"/>
      <c r="C137" s="210" t="s">
        <v>34</v>
      </c>
      <c r="D137" s="211" t="s">
        <v>53</v>
      </c>
      <c r="E137" s="348" t="s">
        <v>53</v>
      </c>
      <c r="F137" s="333"/>
    </row>
    <row r="138" spans="1:6" ht="39" hidden="1" customHeight="1" thickBot="1">
      <c r="A138" s="213" t="s">
        <v>121</v>
      </c>
      <c r="B138" s="351" t="s">
        <v>34</v>
      </c>
      <c r="C138" s="214">
        <f>C139</f>
        <v>2102.14</v>
      </c>
      <c r="D138" s="215">
        <f>D139+D174</f>
        <v>1426.3</v>
      </c>
      <c r="E138" s="352">
        <f>D138+C138</f>
        <v>3528.4399999999996</v>
      </c>
      <c r="F138" s="333"/>
    </row>
    <row r="139" spans="1:6" ht="33.75" hidden="1" customHeight="1" thickBot="1">
      <c r="A139" s="67" t="s">
        <v>202</v>
      </c>
      <c r="B139" s="75" t="s">
        <v>122</v>
      </c>
      <c r="C139" s="216">
        <f>C140+C145</f>
        <v>2102.14</v>
      </c>
      <c r="D139" s="217">
        <f>D140+D145+D173</f>
        <v>1384.1959999999999</v>
      </c>
      <c r="E139" s="340">
        <f>D139+C139</f>
        <v>3486.3359999999998</v>
      </c>
      <c r="F139" s="333"/>
    </row>
    <row r="140" spans="1:6" ht="20.25" hidden="1" customHeight="1">
      <c r="A140" s="68" t="s">
        <v>123</v>
      </c>
      <c r="B140" s="76">
        <v>2100</v>
      </c>
      <c r="C140" s="218">
        <f>C141+C144</f>
        <v>1912.10691</v>
      </c>
      <c r="D140" s="219">
        <f>D141+D144</f>
        <v>1300.3589999999999</v>
      </c>
      <c r="E140" s="353">
        <f>D140+C140</f>
        <v>3212.4659099999999</v>
      </c>
      <c r="F140" s="333"/>
    </row>
    <row r="141" spans="1:6" ht="20.25" hidden="1" customHeight="1">
      <c r="A141" s="69" t="s">
        <v>124</v>
      </c>
      <c r="B141" s="77" t="s">
        <v>125</v>
      </c>
      <c r="C141" s="221">
        <f>C142</f>
        <v>1566.95</v>
      </c>
      <c r="D141" s="222">
        <f>D142</f>
        <v>1065.8679999999999</v>
      </c>
      <c r="E141" s="346">
        <f>D141+C141</f>
        <v>2632.8180000000002</v>
      </c>
      <c r="F141" s="333"/>
    </row>
    <row r="142" spans="1:6" ht="20.25" hidden="1" customHeight="1">
      <c r="A142" s="220" t="s">
        <v>126</v>
      </c>
      <c r="B142" s="77" t="s">
        <v>127</v>
      </c>
      <c r="C142" s="221">
        <v>1566.95</v>
      </c>
      <c r="D142" s="222">
        <v>1065.8679999999999</v>
      </c>
      <c r="E142" s="346">
        <f>D142+C142</f>
        <v>2632.8180000000002</v>
      </c>
      <c r="F142" s="333"/>
    </row>
    <row r="143" spans="1:6" ht="20.25" hidden="1" customHeight="1">
      <c r="A143" s="220" t="s">
        <v>128</v>
      </c>
      <c r="B143" s="77" t="s">
        <v>129</v>
      </c>
      <c r="C143" s="221"/>
      <c r="D143" s="222"/>
      <c r="E143" s="346"/>
      <c r="F143" s="333"/>
    </row>
    <row r="144" spans="1:6" ht="20.25" hidden="1" customHeight="1">
      <c r="A144" s="69" t="s">
        <v>61</v>
      </c>
      <c r="B144" s="77" t="s">
        <v>130</v>
      </c>
      <c r="C144" s="221">
        <v>345.15690999999998</v>
      </c>
      <c r="D144" s="222">
        <v>234.49100000000001</v>
      </c>
      <c r="E144" s="346">
        <f>D144+C144</f>
        <v>579.64791000000002</v>
      </c>
      <c r="F144" s="333"/>
    </row>
    <row r="145" spans="1:6" ht="20.25" hidden="1" customHeight="1">
      <c r="A145" s="69" t="s">
        <v>131</v>
      </c>
      <c r="B145" s="77" t="s">
        <v>132</v>
      </c>
      <c r="C145" s="223">
        <f>C146+C149+C150+C152</f>
        <v>190.03309000000002</v>
      </c>
      <c r="D145" s="222">
        <f>SUM(D146+D149+D150+D152)</f>
        <v>83.836999999999989</v>
      </c>
      <c r="E145" s="346">
        <f>D145+C145</f>
        <v>273.87009</v>
      </c>
      <c r="F145" s="333"/>
    </row>
    <row r="146" spans="1:6" ht="20.25" hidden="1" customHeight="1">
      <c r="A146" s="224" t="s">
        <v>26</v>
      </c>
      <c r="B146" s="77">
        <v>2210</v>
      </c>
      <c r="C146" s="221">
        <v>125.23012</v>
      </c>
      <c r="D146" s="222">
        <v>45.131</v>
      </c>
      <c r="E146" s="346">
        <f>D146+C146</f>
        <v>170.36112</v>
      </c>
      <c r="F146" s="333"/>
    </row>
    <row r="147" spans="1:6" ht="20.25" hidden="1" customHeight="1">
      <c r="A147" s="224" t="s">
        <v>133</v>
      </c>
      <c r="B147" s="77" t="s">
        <v>134</v>
      </c>
      <c r="C147" s="221"/>
      <c r="D147" s="222"/>
      <c r="E147" s="346"/>
      <c r="F147" s="333"/>
    </row>
    <row r="148" spans="1:6" ht="20.25" hidden="1" customHeight="1">
      <c r="A148" s="224" t="s">
        <v>135</v>
      </c>
      <c r="B148" s="77" t="s">
        <v>136</v>
      </c>
      <c r="C148" s="221"/>
      <c r="D148" s="222"/>
      <c r="E148" s="346"/>
      <c r="F148" s="333"/>
    </row>
    <row r="149" spans="1:6" ht="20.25" hidden="1" customHeight="1">
      <c r="A149" s="224" t="s">
        <v>63</v>
      </c>
      <c r="B149" s="77">
        <v>2240</v>
      </c>
      <c r="C149" s="221">
        <v>29.25</v>
      </c>
      <c r="D149" s="222">
        <v>9.3859999999999992</v>
      </c>
      <c r="E149" s="346">
        <f>D149+C149</f>
        <v>38.635999999999996</v>
      </c>
      <c r="F149" s="333"/>
    </row>
    <row r="150" spans="1:6" ht="20.25" hidden="1" customHeight="1">
      <c r="A150" s="224" t="s">
        <v>137</v>
      </c>
      <c r="B150" s="77">
        <v>2250</v>
      </c>
      <c r="C150" s="221">
        <v>11.42597</v>
      </c>
      <c r="D150" s="222">
        <v>5.5190000000000001</v>
      </c>
      <c r="E150" s="346">
        <f>D150+C150</f>
        <v>16.944969999999998</v>
      </c>
      <c r="F150" s="333"/>
    </row>
    <row r="151" spans="1:6" ht="20.25" hidden="1" customHeight="1">
      <c r="A151" s="224" t="s">
        <v>138</v>
      </c>
      <c r="B151" s="77">
        <v>2260</v>
      </c>
      <c r="C151" s="221"/>
      <c r="D151" s="222"/>
      <c r="E151" s="346"/>
      <c r="F151" s="333"/>
    </row>
    <row r="152" spans="1:6" ht="20.25" hidden="1" customHeight="1">
      <c r="A152" s="224" t="s">
        <v>139</v>
      </c>
      <c r="B152" s="77" t="s">
        <v>140</v>
      </c>
      <c r="C152" s="221">
        <f>C153+C154+C155</f>
        <v>24.127000000000002</v>
      </c>
      <c r="D152" s="222">
        <f>D153+D154+D155</f>
        <v>23.800999999999998</v>
      </c>
      <c r="E152" s="354">
        <f>E153+E154+E155</f>
        <v>47.927999999999997</v>
      </c>
      <c r="F152" s="333"/>
    </row>
    <row r="153" spans="1:6" ht="20.25" hidden="1" customHeight="1">
      <c r="A153" s="220" t="s">
        <v>141</v>
      </c>
      <c r="B153" s="77">
        <v>2271</v>
      </c>
      <c r="C153" s="221">
        <v>12.615</v>
      </c>
      <c r="D153" s="222">
        <v>14.78</v>
      </c>
      <c r="E153" s="346">
        <f>C153+D153</f>
        <v>27.395</v>
      </c>
      <c r="F153" s="333"/>
    </row>
    <row r="154" spans="1:6" ht="20.25" hidden="1" customHeight="1">
      <c r="A154" s="355" t="s">
        <v>142</v>
      </c>
      <c r="B154" s="77">
        <v>2272</v>
      </c>
      <c r="C154" s="221">
        <v>1.7569999999999999</v>
      </c>
      <c r="D154" s="222">
        <v>0.98099999999999998</v>
      </c>
      <c r="E154" s="346">
        <f>C154+D154</f>
        <v>2.738</v>
      </c>
      <c r="F154" s="333"/>
    </row>
    <row r="155" spans="1:6" ht="20.25" hidden="1" customHeight="1">
      <c r="A155" s="220" t="s">
        <v>143</v>
      </c>
      <c r="B155" s="77">
        <v>2273</v>
      </c>
      <c r="C155" s="221">
        <v>9.7550000000000008</v>
      </c>
      <c r="D155" s="222">
        <v>8.0399999999999991</v>
      </c>
      <c r="E155" s="346">
        <f>C155+D155</f>
        <v>17.795000000000002</v>
      </c>
      <c r="F155" s="333"/>
    </row>
    <row r="156" spans="1:6" ht="20.25" hidden="1" customHeight="1">
      <c r="A156" s="220" t="s">
        <v>144</v>
      </c>
      <c r="B156" s="77" t="s">
        <v>145</v>
      </c>
      <c r="C156" s="210"/>
      <c r="D156" s="211"/>
      <c r="E156" s="346"/>
      <c r="F156" s="333"/>
    </row>
    <row r="157" spans="1:6" ht="20.25" hidden="1" customHeight="1">
      <c r="A157" s="220" t="s">
        <v>146</v>
      </c>
      <c r="B157" s="77">
        <v>2275</v>
      </c>
      <c r="C157" s="210"/>
      <c r="D157" s="211"/>
      <c r="E157" s="348"/>
      <c r="F157" s="333"/>
    </row>
    <row r="158" spans="1:6" ht="20.25" hidden="1" customHeight="1">
      <c r="A158" s="220" t="s">
        <v>147</v>
      </c>
      <c r="B158" s="77">
        <v>2276</v>
      </c>
      <c r="C158" s="210"/>
      <c r="D158" s="211"/>
      <c r="E158" s="348"/>
      <c r="F158" s="333"/>
    </row>
    <row r="159" spans="1:6" ht="37.5" hidden="1" customHeight="1">
      <c r="A159" s="224" t="s">
        <v>148</v>
      </c>
      <c r="B159" s="77">
        <v>2280</v>
      </c>
      <c r="C159" s="210"/>
      <c r="D159" s="211"/>
      <c r="E159" s="348"/>
      <c r="F159" s="333"/>
    </row>
    <row r="160" spans="1:6" ht="39" hidden="1" customHeight="1">
      <c r="A160" s="220" t="s">
        <v>149</v>
      </c>
      <c r="B160" s="77" t="s">
        <v>150</v>
      </c>
      <c r="C160" s="210"/>
      <c r="D160" s="211"/>
      <c r="E160" s="348"/>
      <c r="F160" s="333"/>
    </row>
    <row r="161" spans="1:6" ht="39" hidden="1" customHeight="1">
      <c r="A161" s="220" t="s">
        <v>151</v>
      </c>
      <c r="B161" s="77" t="s">
        <v>152</v>
      </c>
      <c r="C161" s="225"/>
      <c r="D161" s="226"/>
      <c r="E161" s="356"/>
      <c r="F161" s="333"/>
    </row>
    <row r="162" spans="1:6" ht="20.25" hidden="1" customHeight="1">
      <c r="A162" s="69" t="s">
        <v>74</v>
      </c>
      <c r="B162" s="77">
        <v>2400</v>
      </c>
      <c r="C162" s="70"/>
      <c r="D162" s="226"/>
      <c r="E162" s="356"/>
      <c r="F162" s="333"/>
    </row>
    <row r="163" spans="1:6" ht="20.25" hidden="1" customHeight="1">
      <c r="A163" s="224" t="s">
        <v>153</v>
      </c>
      <c r="B163" s="77">
        <v>2410</v>
      </c>
      <c r="C163" s="225"/>
      <c r="D163" s="226"/>
      <c r="E163" s="356"/>
      <c r="F163" s="333"/>
    </row>
    <row r="164" spans="1:6" ht="20.25" hidden="1" customHeight="1">
      <c r="A164" s="224" t="s">
        <v>154</v>
      </c>
      <c r="B164" s="77">
        <v>2420</v>
      </c>
      <c r="C164" s="225"/>
      <c r="D164" s="226"/>
      <c r="E164" s="356"/>
      <c r="F164" s="333"/>
    </row>
    <row r="165" spans="1:6" ht="20.25" hidden="1" customHeight="1">
      <c r="A165" s="69" t="s">
        <v>203</v>
      </c>
      <c r="B165" s="77" t="s">
        <v>155</v>
      </c>
      <c r="C165" s="225"/>
      <c r="D165" s="226"/>
      <c r="E165" s="356"/>
      <c r="F165" s="333"/>
    </row>
    <row r="166" spans="1:6" ht="37.5" hidden="1" customHeight="1">
      <c r="A166" s="224" t="s">
        <v>78</v>
      </c>
      <c r="B166" s="77">
        <v>2610</v>
      </c>
      <c r="C166" s="225"/>
      <c r="D166" s="226"/>
      <c r="E166" s="356"/>
      <c r="F166" s="333"/>
    </row>
    <row r="167" spans="1:6" ht="37.5" hidden="1" customHeight="1">
      <c r="A167" s="227" t="s">
        <v>156</v>
      </c>
      <c r="B167" s="77">
        <v>2620</v>
      </c>
      <c r="C167" s="225"/>
      <c r="D167" s="226"/>
      <c r="E167" s="356"/>
      <c r="F167" s="333"/>
    </row>
    <row r="168" spans="1:6" ht="37.5" hidden="1" customHeight="1">
      <c r="A168" s="224" t="s">
        <v>157</v>
      </c>
      <c r="B168" s="77">
        <v>2630</v>
      </c>
      <c r="C168" s="225"/>
      <c r="D168" s="226"/>
      <c r="E168" s="356"/>
      <c r="F168" s="333"/>
    </row>
    <row r="169" spans="1:6" ht="20.25" hidden="1" customHeight="1">
      <c r="A169" s="71" t="s">
        <v>158</v>
      </c>
      <c r="B169" s="77">
        <v>2700</v>
      </c>
      <c r="C169" s="225"/>
      <c r="D169" s="226"/>
      <c r="E169" s="356"/>
      <c r="F169" s="333"/>
    </row>
    <row r="170" spans="1:6" ht="20.25" hidden="1" customHeight="1">
      <c r="A170" s="224" t="s">
        <v>159</v>
      </c>
      <c r="B170" s="77">
        <v>2710</v>
      </c>
      <c r="C170" s="225"/>
      <c r="D170" s="226"/>
      <c r="E170" s="357"/>
      <c r="F170" s="333"/>
    </row>
    <row r="171" spans="1:6" ht="20.25" hidden="1" customHeight="1">
      <c r="A171" s="224" t="s">
        <v>160</v>
      </c>
      <c r="B171" s="77">
        <v>2720</v>
      </c>
      <c r="C171" s="225"/>
      <c r="D171" s="226"/>
      <c r="E171" s="357"/>
      <c r="F171" s="333"/>
    </row>
    <row r="172" spans="1:6" ht="20.25" hidden="1" customHeight="1">
      <c r="A172" s="224" t="s">
        <v>161</v>
      </c>
      <c r="B172" s="77">
        <v>2730</v>
      </c>
      <c r="C172" s="225"/>
      <c r="D172" s="226"/>
      <c r="E172" s="357"/>
      <c r="F172" s="333"/>
    </row>
    <row r="173" spans="1:6" ht="21" hidden="1" customHeight="1" thickBot="1">
      <c r="A173" s="72" t="s">
        <v>24</v>
      </c>
      <c r="B173" s="78">
        <v>2800</v>
      </c>
      <c r="C173" s="228"/>
      <c r="D173" s="229"/>
      <c r="E173" s="358"/>
      <c r="F173" s="333"/>
    </row>
    <row r="174" spans="1:6" ht="33.75" hidden="1" customHeight="1" thickBot="1">
      <c r="A174" s="67" t="s">
        <v>204</v>
      </c>
      <c r="B174" s="75">
        <v>3000</v>
      </c>
      <c r="C174" s="230"/>
      <c r="D174" s="198">
        <f>SUM(D175)</f>
        <v>42.103999999999999</v>
      </c>
      <c r="E174" s="359">
        <f>D174+C174</f>
        <v>42.103999999999999</v>
      </c>
      <c r="F174" s="333"/>
    </row>
    <row r="175" spans="1:6" ht="20.25" hidden="1" customHeight="1">
      <c r="A175" s="73" t="s">
        <v>205</v>
      </c>
      <c r="B175" s="76" t="s">
        <v>162</v>
      </c>
      <c r="C175" s="496"/>
      <c r="D175" s="231">
        <f>D176</f>
        <v>42.103999999999999</v>
      </c>
      <c r="E175" s="360">
        <f>D175+C175</f>
        <v>42.103999999999999</v>
      </c>
      <c r="F175" s="333"/>
    </row>
    <row r="176" spans="1:6" ht="38.25" hidden="1" customHeight="1" thickBot="1">
      <c r="A176" s="232" t="s">
        <v>163</v>
      </c>
      <c r="B176" s="79" t="s">
        <v>164</v>
      </c>
      <c r="C176" s="233"/>
      <c r="D176" s="234">
        <v>42.103999999999999</v>
      </c>
      <c r="E176" s="361">
        <f>D176+C176</f>
        <v>42.103999999999999</v>
      </c>
      <c r="F176" s="333"/>
    </row>
    <row r="177" spans="1:6" ht="23.25" thickBot="1">
      <c r="A177" s="526" t="s">
        <v>1</v>
      </c>
      <c r="B177" s="574" t="s">
        <v>19</v>
      </c>
      <c r="C177" s="576" t="s">
        <v>20</v>
      </c>
      <c r="D177" s="577"/>
      <c r="E177" s="518" t="s">
        <v>111</v>
      </c>
      <c r="F177" s="333"/>
    </row>
    <row r="178" spans="1:6" ht="45.75" thickBot="1">
      <c r="A178" s="527"/>
      <c r="B178" s="575"/>
      <c r="C178" s="504" t="s">
        <v>31</v>
      </c>
      <c r="D178" s="427" t="s">
        <v>32</v>
      </c>
      <c r="E178" s="519"/>
      <c r="F178" s="333"/>
    </row>
    <row r="179" spans="1:6" hidden="1">
      <c r="A179" s="424">
        <v>1</v>
      </c>
      <c r="B179" s="425">
        <v>2</v>
      </c>
      <c r="C179" s="424">
        <v>3</v>
      </c>
      <c r="D179" s="426">
        <v>4</v>
      </c>
      <c r="E179" s="426">
        <v>5</v>
      </c>
      <c r="F179" s="333"/>
    </row>
    <row r="180" spans="1:6" hidden="1">
      <c r="A180" s="279" t="s">
        <v>112</v>
      </c>
      <c r="B180" s="362" t="s">
        <v>34</v>
      </c>
      <c r="C180" s="363" t="s">
        <v>34</v>
      </c>
      <c r="D180" s="364" t="s">
        <v>34</v>
      </c>
      <c r="E180" s="365" t="s">
        <v>34</v>
      </c>
      <c r="F180" s="333"/>
    </row>
    <row r="181" spans="1:6" ht="30">
      <c r="A181" s="288" t="s">
        <v>21</v>
      </c>
      <c r="B181" s="366" t="s">
        <v>34</v>
      </c>
      <c r="C181" s="367">
        <f>C182</f>
        <v>3780000</v>
      </c>
      <c r="D181" s="368">
        <f>D183+D191</f>
        <v>68219653.099999994</v>
      </c>
      <c r="E181" s="368">
        <f>C181+D181</f>
        <v>71999653.099999994</v>
      </c>
      <c r="F181" s="333"/>
    </row>
    <row r="182" spans="1:6" ht="22.5">
      <c r="A182" s="416" t="s">
        <v>22</v>
      </c>
      <c r="B182" s="362" t="s">
        <v>34</v>
      </c>
      <c r="C182" s="369">
        <f>C195</f>
        <v>3780000</v>
      </c>
      <c r="D182" s="415" t="s">
        <v>34</v>
      </c>
      <c r="E182" s="370">
        <f>C182</f>
        <v>3780000</v>
      </c>
      <c r="F182" s="333"/>
    </row>
    <row r="183" spans="1:6" ht="37.5">
      <c r="A183" s="416" t="s">
        <v>113</v>
      </c>
      <c r="B183" s="362" t="s">
        <v>34</v>
      </c>
      <c r="C183" s="369"/>
      <c r="D183" s="370">
        <f>D184+D185</f>
        <v>66605623.140000001</v>
      </c>
      <c r="E183" s="370">
        <f>C183+D183</f>
        <v>66605623.140000001</v>
      </c>
      <c r="F183" s="333"/>
    </row>
    <row r="184" spans="1:6" ht="39.75" thickBot="1">
      <c r="A184" s="417" t="s">
        <v>114</v>
      </c>
      <c r="B184" s="371">
        <v>25010000</v>
      </c>
      <c r="C184" s="414" t="s">
        <v>34</v>
      </c>
      <c r="D184" s="503">
        <v>5070603.83</v>
      </c>
      <c r="E184" s="370">
        <f t="shared" ref="E184:E191" si="5">D184</f>
        <v>5070603.83</v>
      </c>
      <c r="F184" s="333"/>
    </row>
    <row r="185" spans="1:6" ht="23.25" thickBot="1">
      <c r="A185" s="280" t="s">
        <v>43</v>
      </c>
      <c r="B185" s="372">
        <v>25020000</v>
      </c>
      <c r="C185" s="414"/>
      <c r="D185" s="370">
        <f>D186+D187</f>
        <v>61535019.310000002</v>
      </c>
      <c r="E185" s="370">
        <f t="shared" si="5"/>
        <v>61535019.310000002</v>
      </c>
      <c r="F185" s="333"/>
    </row>
    <row r="186" spans="1:6" ht="22.5">
      <c r="A186" s="418" t="s">
        <v>44</v>
      </c>
      <c r="B186" s="373">
        <v>25020100</v>
      </c>
      <c r="C186" s="414"/>
      <c r="D186" s="370">
        <v>58825541.020000003</v>
      </c>
      <c r="E186" s="370">
        <f t="shared" si="5"/>
        <v>58825541.020000003</v>
      </c>
      <c r="F186" s="333"/>
    </row>
    <row r="187" spans="1:6" ht="131.25">
      <c r="A187" s="418" t="s">
        <v>45</v>
      </c>
      <c r="B187" s="371">
        <v>25020200</v>
      </c>
      <c r="C187" s="414" t="s">
        <v>34</v>
      </c>
      <c r="D187" s="370">
        <v>2709478.29</v>
      </c>
      <c r="E187" s="370">
        <f t="shared" si="5"/>
        <v>2709478.29</v>
      </c>
      <c r="F187" s="333"/>
    </row>
    <row r="188" spans="1:6" ht="22.5" hidden="1" customHeight="1">
      <c r="A188" s="416" t="s">
        <v>40</v>
      </c>
      <c r="B188" s="375"/>
      <c r="C188" s="414"/>
      <c r="D188" s="370">
        <v>0</v>
      </c>
      <c r="E188" s="370">
        <f t="shared" si="5"/>
        <v>0</v>
      </c>
      <c r="F188" s="333"/>
    </row>
    <row r="189" spans="1:6" ht="22.5" hidden="1" customHeight="1">
      <c r="A189" s="417" t="s">
        <v>117</v>
      </c>
      <c r="B189" s="362"/>
      <c r="C189" s="414" t="s">
        <v>34</v>
      </c>
      <c r="D189" s="370"/>
      <c r="E189" s="370">
        <f t="shared" si="5"/>
        <v>0</v>
      </c>
      <c r="F189" s="333"/>
    </row>
    <row r="190" spans="1:6" ht="39" hidden="1" customHeight="1">
      <c r="A190" s="417" t="s">
        <v>118</v>
      </c>
      <c r="B190" s="362"/>
      <c r="C190" s="414" t="s">
        <v>34</v>
      </c>
      <c r="D190" s="370"/>
      <c r="E190" s="370">
        <f t="shared" si="5"/>
        <v>0</v>
      </c>
      <c r="F190" s="333"/>
    </row>
    <row r="191" spans="1:6" ht="39">
      <c r="A191" s="419" t="s">
        <v>119</v>
      </c>
      <c r="B191" s="362"/>
      <c r="C191" s="414" t="s">
        <v>34</v>
      </c>
      <c r="D191" s="370">
        <f>D192</f>
        <v>1614029.96</v>
      </c>
      <c r="E191" s="370">
        <f t="shared" si="5"/>
        <v>1614029.96</v>
      </c>
      <c r="F191" s="333"/>
    </row>
    <row r="192" spans="1:6" ht="22.5">
      <c r="A192" s="497" t="s">
        <v>222</v>
      </c>
      <c r="B192" s="502">
        <v>602100</v>
      </c>
      <c r="C192" s="505"/>
      <c r="D192" s="370">
        <v>1614029.96</v>
      </c>
      <c r="E192" s="370">
        <f>D192+C192</f>
        <v>1614029.96</v>
      </c>
      <c r="F192" s="333"/>
    </row>
    <row r="193" spans="1:6" ht="22.5" customHeight="1">
      <c r="A193" s="524" t="s">
        <v>120</v>
      </c>
      <c r="B193" s="362"/>
      <c r="C193" s="414" t="s">
        <v>34</v>
      </c>
      <c r="D193" s="376"/>
      <c r="E193" s="370"/>
      <c r="F193" s="333"/>
    </row>
    <row r="194" spans="1:6" ht="22.5" customHeight="1">
      <c r="A194" s="525"/>
      <c r="B194" s="362"/>
      <c r="C194" s="414" t="s">
        <v>34</v>
      </c>
      <c r="D194" s="374" t="s">
        <v>53</v>
      </c>
      <c r="E194" s="370" t="s">
        <v>53</v>
      </c>
      <c r="F194" s="333"/>
    </row>
    <row r="195" spans="1:6" ht="37.5">
      <c r="A195" s="281" t="s">
        <v>206</v>
      </c>
      <c r="B195" s="362" t="s">
        <v>34</v>
      </c>
      <c r="C195" s="369">
        <f>C196</f>
        <v>3780000</v>
      </c>
      <c r="D195" s="377">
        <f>D196+D217</f>
        <v>68219653.099999994</v>
      </c>
      <c r="E195" s="370">
        <f>D195+C195</f>
        <v>71999653.099999994</v>
      </c>
      <c r="F195" s="333"/>
    </row>
    <row r="196" spans="1:6" ht="30.75">
      <c r="A196" s="289" t="s">
        <v>217</v>
      </c>
      <c r="B196" s="290" t="s">
        <v>122</v>
      </c>
      <c r="C196" s="367">
        <f>C197+C202</f>
        <v>3780000</v>
      </c>
      <c r="D196" s="378">
        <f>D197+D202+D227</f>
        <v>9927680.4499999993</v>
      </c>
      <c r="E196" s="368">
        <f>D196+C196</f>
        <v>13707680.449999999</v>
      </c>
      <c r="F196" s="333"/>
    </row>
    <row r="197" spans="1:6" ht="22.5">
      <c r="A197" s="282" t="s">
        <v>123</v>
      </c>
      <c r="B197" s="285">
        <v>2100</v>
      </c>
      <c r="C197" s="506">
        <f>C198+C201</f>
        <v>3271443.57</v>
      </c>
      <c r="D197" s="377">
        <f>D198+D201</f>
        <v>6223542.4499999993</v>
      </c>
      <c r="E197" s="370">
        <f>D197+C197</f>
        <v>9494986.0199999996</v>
      </c>
      <c r="F197" s="333"/>
    </row>
    <row r="198" spans="1:6" ht="22.5">
      <c r="A198" s="495" t="s">
        <v>124</v>
      </c>
      <c r="B198" s="290" t="s">
        <v>125</v>
      </c>
      <c r="C198" s="506">
        <f>C199</f>
        <v>2681150</v>
      </c>
      <c r="D198" s="378">
        <f>D199</f>
        <v>5101075.22</v>
      </c>
      <c r="E198" s="368">
        <f>D198+C198</f>
        <v>7782225.2199999997</v>
      </c>
      <c r="F198" s="333"/>
    </row>
    <row r="199" spans="1:6" ht="22.5">
      <c r="A199" s="283" t="s">
        <v>126</v>
      </c>
      <c r="B199" s="285" t="s">
        <v>127</v>
      </c>
      <c r="C199" s="506">
        <v>2681150</v>
      </c>
      <c r="D199" s="377">
        <v>5101075.22</v>
      </c>
      <c r="E199" s="370">
        <f>D199+C199</f>
        <v>7782225.2199999997</v>
      </c>
      <c r="F199" s="333"/>
    </row>
    <row r="200" spans="1:6" ht="22.5" hidden="1">
      <c r="A200" s="283" t="s">
        <v>128</v>
      </c>
      <c r="B200" s="285" t="s">
        <v>129</v>
      </c>
      <c r="C200" s="506"/>
      <c r="D200" s="378">
        <v>1122467.23</v>
      </c>
      <c r="E200" s="370"/>
      <c r="F200" s="333"/>
    </row>
    <row r="201" spans="1:6" ht="22.5">
      <c r="A201" s="283" t="s">
        <v>61</v>
      </c>
      <c r="B201" s="285" t="s">
        <v>130</v>
      </c>
      <c r="C201" s="506">
        <v>590293.56999999995</v>
      </c>
      <c r="D201" s="377">
        <v>1122467.23</v>
      </c>
      <c r="E201" s="370">
        <f>D201+C201</f>
        <v>1712760.7999999998</v>
      </c>
      <c r="F201" s="333"/>
    </row>
    <row r="202" spans="1:6" ht="22.5">
      <c r="A202" s="283" t="s">
        <v>131</v>
      </c>
      <c r="B202" s="285" t="s">
        <v>132</v>
      </c>
      <c r="C202" s="506">
        <f>C203+C206+C207+C209+C214</f>
        <v>508556.43</v>
      </c>
      <c r="D202" s="378">
        <f>D203+D206+D207+D209+D214</f>
        <v>3704138</v>
      </c>
      <c r="E202" s="370">
        <f>D202+C202</f>
        <v>4212694.43</v>
      </c>
      <c r="F202" s="333"/>
    </row>
    <row r="203" spans="1:6" ht="22.5">
      <c r="A203" s="420" t="s">
        <v>26</v>
      </c>
      <c r="B203" s="285">
        <v>2210</v>
      </c>
      <c r="C203" s="506">
        <v>360142</v>
      </c>
      <c r="D203" s="377">
        <v>974424.94</v>
      </c>
      <c r="E203" s="370">
        <f>D203+C203</f>
        <v>1334566.94</v>
      </c>
      <c r="F203" s="333"/>
    </row>
    <row r="204" spans="1:6" ht="22.5" hidden="1">
      <c r="A204" s="420" t="s">
        <v>133</v>
      </c>
      <c r="B204" s="285" t="s">
        <v>134</v>
      </c>
      <c r="C204" s="506"/>
      <c r="D204" s="378"/>
      <c r="E204" s="370"/>
      <c r="F204" s="333"/>
    </row>
    <row r="205" spans="1:6" ht="22.5" hidden="1">
      <c r="A205" s="420" t="s">
        <v>135</v>
      </c>
      <c r="B205" s="285" t="s">
        <v>136</v>
      </c>
      <c r="C205" s="506"/>
      <c r="D205" s="377"/>
      <c r="E205" s="370"/>
      <c r="F205" s="333"/>
    </row>
    <row r="206" spans="1:6" ht="22.5">
      <c r="A206" s="420" t="s">
        <v>63</v>
      </c>
      <c r="B206" s="285">
        <v>2240</v>
      </c>
      <c r="C206" s="506">
        <v>46409.3</v>
      </c>
      <c r="D206" s="378">
        <v>1250680.47</v>
      </c>
      <c r="E206" s="370">
        <f>D206+C206</f>
        <v>1297089.77</v>
      </c>
      <c r="F206" s="333"/>
    </row>
    <row r="207" spans="1:6" ht="22.5">
      <c r="A207" s="420" t="s">
        <v>137</v>
      </c>
      <c r="B207" s="285">
        <v>2250</v>
      </c>
      <c r="C207" s="506">
        <v>29228.13</v>
      </c>
      <c r="D207" s="377">
        <v>1219677.21</v>
      </c>
      <c r="E207" s="370">
        <f>D207+C207</f>
        <v>1248905.3399999999</v>
      </c>
      <c r="F207" s="333"/>
    </row>
    <row r="208" spans="1:6" ht="22.5" hidden="1">
      <c r="A208" s="420" t="s">
        <v>138</v>
      </c>
      <c r="B208" s="285">
        <v>2260</v>
      </c>
      <c r="C208" s="506"/>
      <c r="D208" s="378"/>
      <c r="E208" s="370">
        <f>D208+C208</f>
        <v>0</v>
      </c>
      <c r="F208" s="333"/>
    </row>
    <row r="209" spans="1:6" ht="22.5">
      <c r="A209" s="420" t="s">
        <v>139</v>
      </c>
      <c r="B209" s="285" t="s">
        <v>140</v>
      </c>
      <c r="C209" s="506">
        <f>C210+C211+C212+C213</f>
        <v>72777</v>
      </c>
      <c r="D209" s="377">
        <f>D210+D211+D212</f>
        <v>199355.38</v>
      </c>
      <c r="E209" s="380">
        <f>E210+E211+E212</f>
        <v>270395.38</v>
      </c>
      <c r="F209" s="333"/>
    </row>
    <row r="210" spans="1:6" ht="22.5">
      <c r="A210" s="283" t="s">
        <v>141</v>
      </c>
      <c r="B210" s="285">
        <v>2271</v>
      </c>
      <c r="C210" s="506">
        <v>31140</v>
      </c>
      <c r="D210" s="378">
        <v>28550</v>
      </c>
      <c r="E210" s="381">
        <f>C210+D210</f>
        <v>59690</v>
      </c>
      <c r="F210" s="333"/>
    </row>
    <row r="211" spans="1:6" ht="22.5">
      <c r="A211" s="421" t="s">
        <v>142</v>
      </c>
      <c r="B211" s="285">
        <v>2272</v>
      </c>
      <c r="C211" s="506">
        <v>2200</v>
      </c>
      <c r="D211" s="377">
        <v>14281.71</v>
      </c>
      <c r="E211" s="381">
        <f>C211+D211</f>
        <v>16481.71</v>
      </c>
      <c r="F211" s="333"/>
    </row>
    <row r="212" spans="1:6" ht="22.5">
      <c r="A212" s="283" t="s">
        <v>143</v>
      </c>
      <c r="B212" s="285">
        <v>2273</v>
      </c>
      <c r="C212" s="506">
        <v>37700</v>
      </c>
      <c r="D212" s="378">
        <v>156523.67000000001</v>
      </c>
      <c r="E212" s="381">
        <f>C212+D212</f>
        <v>194223.67</v>
      </c>
      <c r="F212" s="333"/>
    </row>
    <row r="213" spans="1:6" ht="22.5">
      <c r="A213" s="283" t="s">
        <v>144</v>
      </c>
      <c r="B213" s="511">
        <v>2274</v>
      </c>
      <c r="C213" s="506">
        <v>1737</v>
      </c>
      <c r="D213" s="377"/>
      <c r="E213" s="381">
        <f>C213+D213</f>
        <v>1737</v>
      </c>
      <c r="F213" s="333"/>
    </row>
    <row r="214" spans="1:6" ht="29.25">
      <c r="A214" s="509" t="s">
        <v>223</v>
      </c>
      <c r="B214" s="513">
        <v>2280</v>
      </c>
      <c r="C214" s="507"/>
      <c r="D214" s="379">
        <f>D215</f>
        <v>60000</v>
      </c>
      <c r="E214" s="379">
        <f>E215</f>
        <v>60000</v>
      </c>
      <c r="F214" s="333"/>
    </row>
    <row r="215" spans="1:6" ht="30.75" thickBot="1">
      <c r="A215" s="510" t="s">
        <v>149</v>
      </c>
      <c r="B215" s="512">
        <v>2281</v>
      </c>
      <c r="C215" s="508"/>
      <c r="D215" s="503">
        <v>60000</v>
      </c>
      <c r="E215" s="381">
        <f>C215+D215</f>
        <v>60000</v>
      </c>
      <c r="F215" s="333"/>
    </row>
    <row r="216" spans="1:6" ht="30.75" thickBot="1">
      <c r="A216" s="291" t="s">
        <v>85</v>
      </c>
      <c r="B216" s="382">
        <v>3000</v>
      </c>
      <c r="C216" s="292">
        <f>C217</f>
        <v>0</v>
      </c>
      <c r="D216" s="292">
        <f>D217</f>
        <v>58291972.649999999</v>
      </c>
      <c r="E216" s="292">
        <f>E217</f>
        <v>58291972.649999999</v>
      </c>
      <c r="F216" s="333"/>
    </row>
    <row r="217" spans="1:6" ht="22.5">
      <c r="A217" s="284" t="s">
        <v>86</v>
      </c>
      <c r="B217" s="383">
        <v>3100</v>
      </c>
      <c r="C217" s="294"/>
      <c r="D217" s="295">
        <f>D218+D219+D221</f>
        <v>58291972.649999999</v>
      </c>
      <c r="E217" s="295">
        <f>SUM(C217,D217)</f>
        <v>58291972.649999999</v>
      </c>
      <c r="F217" s="333"/>
    </row>
    <row r="218" spans="1:6" ht="25.5" customHeight="1">
      <c r="A218" s="422" t="s">
        <v>51</v>
      </c>
      <c r="B218" s="384">
        <v>3110</v>
      </c>
      <c r="C218" s="293"/>
      <c r="D218" s="501">
        <v>4220775.6900000004</v>
      </c>
      <c r="E218" s="296">
        <f>SUM(C218,D218)</f>
        <v>4220775.6900000004</v>
      </c>
      <c r="F218" s="333"/>
    </row>
    <row r="219" spans="1:6" ht="22.5">
      <c r="A219" s="420" t="s">
        <v>207</v>
      </c>
      <c r="B219" s="286" t="s">
        <v>208</v>
      </c>
      <c r="C219" s="386"/>
      <c r="D219" s="498"/>
      <c r="E219" s="385">
        <f>C219+D219</f>
        <v>0</v>
      </c>
      <c r="F219" s="333"/>
    </row>
    <row r="220" spans="1:6" ht="22.5">
      <c r="A220" s="283" t="s">
        <v>209</v>
      </c>
      <c r="B220" s="286" t="s">
        <v>210</v>
      </c>
      <c r="C220" s="386"/>
      <c r="D220" s="499"/>
      <c r="E220" s="385">
        <f>C220+D220</f>
        <v>0</v>
      </c>
      <c r="F220" s="333"/>
    </row>
    <row r="221" spans="1:6" ht="22.5">
      <c r="A221" s="420" t="s">
        <v>211</v>
      </c>
      <c r="B221" s="286" t="s">
        <v>212</v>
      </c>
      <c r="C221" s="386"/>
      <c r="D221" s="498">
        <f>D222+D223</f>
        <v>54071196.960000001</v>
      </c>
      <c r="E221" s="385">
        <f>C221+D221</f>
        <v>54071196.960000001</v>
      </c>
      <c r="F221" s="333"/>
    </row>
    <row r="222" spans="1:6" ht="23.25">
      <c r="A222" s="283" t="s">
        <v>213</v>
      </c>
      <c r="B222" s="286" t="s">
        <v>214</v>
      </c>
      <c r="C222" s="386"/>
      <c r="D222" s="500">
        <v>24270783.600000001</v>
      </c>
      <c r="E222" s="296">
        <f>SUM(C222,D222)</f>
        <v>24270783.600000001</v>
      </c>
      <c r="F222" s="333"/>
    </row>
    <row r="223" spans="1:6" ht="24" thickBot="1">
      <c r="A223" s="423" t="s">
        <v>215</v>
      </c>
      <c r="B223" s="287" t="s">
        <v>216</v>
      </c>
      <c r="C223" s="387"/>
      <c r="D223" s="500">
        <v>29800413.359999999</v>
      </c>
      <c r="E223" s="297">
        <f>SUM(C223,D223)</f>
        <v>29800413.359999999</v>
      </c>
      <c r="F223" s="333"/>
    </row>
    <row r="227" spans="1:6" ht="21" thickBot="1"/>
    <row r="228" spans="1:6" ht="31.5" customHeight="1">
      <c r="A228" s="578" t="s">
        <v>220</v>
      </c>
      <c r="B228" s="579"/>
      <c r="C228" s="579"/>
      <c r="D228" s="579"/>
      <c r="E228" s="580"/>
      <c r="F228" s="388"/>
    </row>
    <row r="229" spans="1:6" ht="20.25" customHeight="1" thickBot="1">
      <c r="A229" s="590" t="s">
        <v>221</v>
      </c>
      <c r="B229" s="591"/>
      <c r="C229" s="591"/>
      <c r="D229" s="591"/>
      <c r="E229" s="592"/>
      <c r="F229" s="490"/>
    </row>
    <row r="230" spans="1:6" ht="28.5" customHeight="1">
      <c r="A230" s="593" t="s">
        <v>18</v>
      </c>
      <c r="B230" s="520" t="s">
        <v>19</v>
      </c>
      <c r="C230" s="522" t="s">
        <v>20</v>
      </c>
      <c r="D230" s="523"/>
      <c r="E230" s="493"/>
    </row>
    <row r="231" spans="1:6" ht="50.25" customHeight="1">
      <c r="A231" s="570"/>
      <c r="B231" s="521"/>
      <c r="C231" s="113" t="s">
        <v>31</v>
      </c>
      <c r="D231" s="114" t="s">
        <v>32</v>
      </c>
      <c r="E231" s="93" t="s">
        <v>33</v>
      </c>
    </row>
    <row r="232" spans="1:6" ht="15">
      <c r="A232" s="94">
        <v>1</v>
      </c>
      <c r="B232" s="95">
        <v>2</v>
      </c>
      <c r="C232" s="96">
        <v>3</v>
      </c>
      <c r="D232" s="97">
        <v>4</v>
      </c>
      <c r="E232" s="98">
        <v>5</v>
      </c>
    </row>
    <row r="233" spans="1:6" ht="22.5">
      <c r="A233" s="107" t="s">
        <v>21</v>
      </c>
      <c r="B233" s="389" t="s">
        <v>34</v>
      </c>
      <c r="C233" s="115">
        <f>C235</f>
        <v>0</v>
      </c>
      <c r="D233" s="115">
        <f>D236+D255</f>
        <v>6330114</v>
      </c>
      <c r="E233" s="116">
        <f t="shared" ref="E233:E310" si="6">SUM(C233,D233)</f>
        <v>6330114</v>
      </c>
    </row>
    <row r="234" spans="1:6" ht="22.5" hidden="1">
      <c r="A234" s="158"/>
      <c r="B234" s="389"/>
      <c r="C234" s="117"/>
      <c r="D234" s="117"/>
      <c r="E234" s="116"/>
    </row>
    <row r="235" spans="1:6" ht="45">
      <c r="A235" s="158" t="s">
        <v>35</v>
      </c>
      <c r="B235" s="389" t="s">
        <v>34</v>
      </c>
      <c r="C235" s="115">
        <f>C271</f>
        <v>0</v>
      </c>
      <c r="D235" s="118" t="s">
        <v>34</v>
      </c>
      <c r="E235" s="116">
        <f t="shared" si="6"/>
        <v>0</v>
      </c>
    </row>
    <row r="236" spans="1:6" ht="45">
      <c r="A236" s="162" t="s">
        <v>36</v>
      </c>
      <c r="B236" s="389" t="s">
        <v>34</v>
      </c>
      <c r="C236" s="118" t="s">
        <v>34</v>
      </c>
      <c r="D236" s="115">
        <f>D239+D245+D254+D251</f>
        <v>0</v>
      </c>
      <c r="E236" s="116">
        <f t="shared" si="6"/>
        <v>0</v>
      </c>
    </row>
    <row r="237" spans="1:6" ht="22.5">
      <c r="A237" s="163" t="s">
        <v>37</v>
      </c>
      <c r="B237" s="153"/>
      <c r="C237" s="118" t="s">
        <v>34</v>
      </c>
      <c r="D237" s="117">
        <v>0</v>
      </c>
      <c r="E237" s="116">
        <f t="shared" si="6"/>
        <v>0</v>
      </c>
    </row>
    <row r="238" spans="1:6" ht="22.5">
      <c r="A238" s="163" t="s">
        <v>171</v>
      </c>
      <c r="B238" s="389"/>
      <c r="C238" s="118"/>
      <c r="D238" s="117"/>
      <c r="E238" s="116">
        <f t="shared" si="6"/>
        <v>0</v>
      </c>
    </row>
    <row r="239" spans="1:6" ht="67.5">
      <c r="A239" s="164" t="s">
        <v>39</v>
      </c>
      <c r="B239" s="390">
        <v>25010000</v>
      </c>
      <c r="C239" s="119" t="s">
        <v>34</v>
      </c>
      <c r="D239" s="115">
        <f>D241+D242+D243+D244</f>
        <v>0</v>
      </c>
      <c r="E239" s="116">
        <f t="shared" si="6"/>
        <v>0</v>
      </c>
    </row>
    <row r="240" spans="1:6" ht="22.5" hidden="1">
      <c r="A240" s="165" t="s">
        <v>40</v>
      </c>
      <c r="B240" s="58"/>
      <c r="C240" s="120"/>
      <c r="D240" s="120"/>
      <c r="E240" s="121"/>
    </row>
    <row r="241" spans="1:5" ht="67.5" hidden="1">
      <c r="A241" s="163" t="s">
        <v>41</v>
      </c>
      <c r="B241" s="389">
        <v>25010100</v>
      </c>
      <c r="C241" s="118" t="s">
        <v>34</v>
      </c>
      <c r="D241" s="117">
        <v>0</v>
      </c>
      <c r="E241" s="116">
        <f t="shared" si="6"/>
        <v>0</v>
      </c>
    </row>
    <row r="242" spans="1:5" ht="45" hidden="1">
      <c r="A242" s="163" t="s">
        <v>172</v>
      </c>
      <c r="B242" s="389">
        <v>25010200</v>
      </c>
      <c r="C242" s="118" t="s">
        <v>34</v>
      </c>
      <c r="D242" s="122">
        <v>0</v>
      </c>
      <c r="E242" s="116">
        <f t="shared" si="6"/>
        <v>0</v>
      </c>
    </row>
    <row r="243" spans="1:5" ht="67.5" hidden="1">
      <c r="A243" s="166" t="s">
        <v>173</v>
      </c>
      <c r="B243" s="389">
        <v>25010300</v>
      </c>
      <c r="C243" s="118" t="s">
        <v>34</v>
      </c>
      <c r="D243" s="117">
        <v>0</v>
      </c>
      <c r="E243" s="116">
        <f t="shared" si="6"/>
        <v>0</v>
      </c>
    </row>
    <row r="244" spans="1:5" ht="67.5" hidden="1">
      <c r="A244" s="163" t="s">
        <v>42</v>
      </c>
      <c r="B244" s="389">
        <v>25010400</v>
      </c>
      <c r="C244" s="118" t="s">
        <v>34</v>
      </c>
      <c r="D244" s="117">
        <v>0</v>
      </c>
      <c r="E244" s="116">
        <f t="shared" si="6"/>
        <v>0</v>
      </c>
    </row>
    <row r="245" spans="1:5" ht="45">
      <c r="A245" s="164" t="s">
        <v>43</v>
      </c>
      <c r="B245" s="390">
        <v>25020000</v>
      </c>
      <c r="C245" s="119" t="s">
        <v>34</v>
      </c>
      <c r="D245" s="115">
        <f>D247+D248+D249+D250</f>
        <v>0</v>
      </c>
      <c r="E245" s="116">
        <f t="shared" si="6"/>
        <v>0</v>
      </c>
    </row>
    <row r="246" spans="1:5" ht="22.5" hidden="1">
      <c r="A246" s="165" t="s">
        <v>40</v>
      </c>
      <c r="B246" s="391"/>
      <c r="C246" s="123"/>
      <c r="D246" s="120"/>
      <c r="E246" s="121"/>
    </row>
    <row r="247" spans="1:5" ht="22.5" hidden="1">
      <c r="A247" s="163" t="s">
        <v>44</v>
      </c>
      <c r="B247" s="392">
        <v>25020100</v>
      </c>
      <c r="C247" s="118" t="s">
        <v>34</v>
      </c>
      <c r="D247" s="117">
        <v>0</v>
      </c>
      <c r="E247" s="116">
        <f t="shared" si="6"/>
        <v>0</v>
      </c>
    </row>
    <row r="248" spans="1:5" ht="180" hidden="1">
      <c r="A248" s="163" t="s">
        <v>174</v>
      </c>
      <c r="B248" s="391">
        <v>25020200</v>
      </c>
      <c r="C248" s="118" t="s">
        <v>34</v>
      </c>
      <c r="D248" s="117">
        <v>0</v>
      </c>
      <c r="E248" s="116">
        <f t="shared" si="6"/>
        <v>0</v>
      </c>
    </row>
    <row r="249" spans="1:5" ht="292.5" hidden="1">
      <c r="A249" s="165" t="s">
        <v>46</v>
      </c>
      <c r="B249" s="392">
        <v>25020300</v>
      </c>
      <c r="C249" s="118" t="s">
        <v>34</v>
      </c>
      <c r="D249" s="117">
        <v>0</v>
      </c>
      <c r="E249" s="124">
        <f t="shared" si="6"/>
        <v>0</v>
      </c>
    </row>
    <row r="250" spans="1:5" ht="112.5" hidden="1">
      <c r="A250" s="165" t="s">
        <v>47</v>
      </c>
      <c r="B250" s="392">
        <v>25020400</v>
      </c>
      <c r="C250" s="118"/>
      <c r="D250" s="117">
        <v>0</v>
      </c>
      <c r="E250" s="116">
        <f t="shared" si="6"/>
        <v>0</v>
      </c>
    </row>
    <row r="251" spans="1:5" ht="22.5">
      <c r="A251" s="163" t="s">
        <v>48</v>
      </c>
      <c r="B251" s="392"/>
      <c r="C251" s="118" t="s">
        <v>34</v>
      </c>
      <c r="D251" s="117">
        <f>D252</f>
        <v>0</v>
      </c>
      <c r="E251" s="116">
        <v>0</v>
      </c>
    </row>
    <row r="252" spans="1:5" ht="67.5" hidden="1">
      <c r="A252" s="163" t="s">
        <v>175</v>
      </c>
      <c r="B252" s="389">
        <v>22020000</v>
      </c>
      <c r="C252" s="118"/>
      <c r="D252" s="117"/>
      <c r="E252" s="116">
        <v>0</v>
      </c>
    </row>
    <row r="253" spans="1:5" ht="45.75" thickBot="1">
      <c r="A253" s="167" t="s">
        <v>49</v>
      </c>
      <c r="B253" s="393"/>
      <c r="C253" s="125" t="s">
        <v>34</v>
      </c>
      <c r="D253" s="126">
        <v>0</v>
      </c>
      <c r="E253" s="127">
        <v>0</v>
      </c>
    </row>
    <row r="254" spans="1:5" ht="69.75" hidden="1">
      <c r="A254" s="168" t="s">
        <v>176</v>
      </c>
      <c r="B254" s="143">
        <v>41032400</v>
      </c>
      <c r="C254" s="128"/>
      <c r="D254" s="122">
        <v>0</v>
      </c>
      <c r="E254" s="124">
        <f>C254+D254</f>
        <v>0</v>
      </c>
    </row>
    <row r="255" spans="1:5" ht="69.75">
      <c r="A255" s="169" t="s">
        <v>177</v>
      </c>
      <c r="B255" s="394"/>
      <c r="C255" s="129" t="s">
        <v>34</v>
      </c>
      <c r="D255" s="130">
        <f>D269</f>
        <v>6330114</v>
      </c>
      <c r="E255" s="131">
        <f t="shared" si="6"/>
        <v>6330114</v>
      </c>
    </row>
    <row r="256" spans="1:5" ht="45" hidden="1">
      <c r="A256" s="163" t="s">
        <v>178</v>
      </c>
      <c r="B256" s="389"/>
      <c r="C256" s="132" t="s">
        <v>34</v>
      </c>
      <c r="D256" s="117">
        <v>0</v>
      </c>
      <c r="E256" s="131">
        <f t="shared" si="6"/>
        <v>0</v>
      </c>
    </row>
    <row r="257" spans="1:5" ht="22.5" hidden="1">
      <c r="A257" s="163" t="s">
        <v>179</v>
      </c>
      <c r="B257" s="389">
        <v>1111</v>
      </c>
      <c r="C257" s="132" t="s">
        <v>34</v>
      </c>
      <c r="D257" s="117">
        <v>0</v>
      </c>
      <c r="E257" s="131">
        <f t="shared" si="6"/>
        <v>0</v>
      </c>
    </row>
    <row r="258" spans="1:5" ht="22.5" hidden="1">
      <c r="A258" s="163" t="s">
        <v>180</v>
      </c>
      <c r="B258" s="389">
        <v>1113</v>
      </c>
      <c r="C258" s="132" t="s">
        <v>34</v>
      </c>
      <c r="D258" s="117">
        <v>0</v>
      </c>
      <c r="E258" s="131">
        <f t="shared" si="6"/>
        <v>0</v>
      </c>
    </row>
    <row r="259" spans="1:5" ht="22.5" hidden="1">
      <c r="A259" s="163" t="s">
        <v>181</v>
      </c>
      <c r="B259" s="389">
        <v>1120</v>
      </c>
      <c r="C259" s="132" t="s">
        <v>34</v>
      </c>
      <c r="D259" s="117">
        <v>0</v>
      </c>
      <c r="E259" s="131">
        <f t="shared" si="6"/>
        <v>0</v>
      </c>
    </row>
    <row r="260" spans="1:5" ht="22.5" hidden="1">
      <c r="A260" s="163" t="s">
        <v>182</v>
      </c>
      <c r="B260" s="389">
        <v>1133</v>
      </c>
      <c r="C260" s="132" t="s">
        <v>34</v>
      </c>
      <c r="D260" s="117">
        <v>0</v>
      </c>
      <c r="E260" s="131">
        <f t="shared" si="6"/>
        <v>0</v>
      </c>
    </row>
    <row r="261" spans="1:5" ht="22.5" hidden="1">
      <c r="A261" s="163" t="s">
        <v>183</v>
      </c>
      <c r="B261" s="389">
        <v>1161</v>
      </c>
      <c r="C261" s="132" t="s">
        <v>34</v>
      </c>
      <c r="D261" s="117">
        <v>0</v>
      </c>
      <c r="E261" s="131">
        <f t="shared" si="6"/>
        <v>0</v>
      </c>
    </row>
    <row r="262" spans="1:5" ht="22.5" hidden="1">
      <c r="A262" s="163" t="s">
        <v>184</v>
      </c>
      <c r="B262" s="389">
        <v>1162</v>
      </c>
      <c r="C262" s="132" t="s">
        <v>34</v>
      </c>
      <c r="D262" s="117">
        <v>0</v>
      </c>
      <c r="E262" s="131">
        <f t="shared" si="6"/>
        <v>0</v>
      </c>
    </row>
    <row r="263" spans="1:5" ht="22.5" hidden="1">
      <c r="A263" s="163" t="s">
        <v>185</v>
      </c>
      <c r="B263" s="389">
        <v>1163</v>
      </c>
      <c r="C263" s="132" t="s">
        <v>34</v>
      </c>
      <c r="D263" s="117">
        <v>0</v>
      </c>
      <c r="E263" s="131">
        <f t="shared" si="6"/>
        <v>0</v>
      </c>
    </row>
    <row r="264" spans="1:5" ht="22.5" hidden="1">
      <c r="A264" s="163" t="s">
        <v>186</v>
      </c>
      <c r="B264" s="389">
        <v>1164</v>
      </c>
      <c r="C264" s="132" t="s">
        <v>34</v>
      </c>
      <c r="D264" s="117">
        <v>0</v>
      </c>
      <c r="E264" s="131">
        <f t="shared" si="6"/>
        <v>0</v>
      </c>
    </row>
    <row r="265" spans="1:5" ht="22.5" hidden="1">
      <c r="A265" s="163" t="s">
        <v>187</v>
      </c>
      <c r="B265" s="389">
        <v>1165</v>
      </c>
      <c r="C265" s="132" t="s">
        <v>34</v>
      </c>
      <c r="D265" s="117">
        <v>0</v>
      </c>
      <c r="E265" s="131">
        <f t="shared" si="6"/>
        <v>0</v>
      </c>
    </row>
    <row r="266" spans="1:5" ht="22.5" hidden="1">
      <c r="A266" s="163" t="s">
        <v>188</v>
      </c>
      <c r="B266" s="389">
        <v>1342</v>
      </c>
      <c r="C266" s="132" t="s">
        <v>34</v>
      </c>
      <c r="D266" s="117">
        <v>0</v>
      </c>
      <c r="E266" s="131">
        <f t="shared" si="6"/>
        <v>0</v>
      </c>
    </row>
    <row r="267" spans="1:5" ht="45" hidden="1">
      <c r="A267" s="162" t="s">
        <v>51</v>
      </c>
      <c r="B267" s="389">
        <v>2110</v>
      </c>
      <c r="C267" s="132" t="s">
        <v>34</v>
      </c>
      <c r="D267" s="117">
        <v>0</v>
      </c>
      <c r="E267" s="131">
        <f t="shared" si="6"/>
        <v>0</v>
      </c>
    </row>
    <row r="268" spans="1:5" ht="45" hidden="1">
      <c r="A268" s="162" t="s">
        <v>189</v>
      </c>
      <c r="B268" s="389">
        <v>2133</v>
      </c>
      <c r="C268" s="132" t="s">
        <v>34</v>
      </c>
      <c r="D268" s="117">
        <v>0</v>
      </c>
      <c r="E268" s="131">
        <f t="shared" si="6"/>
        <v>0</v>
      </c>
    </row>
    <row r="269" spans="1:5" ht="22.5">
      <c r="A269" s="165" t="s">
        <v>190</v>
      </c>
      <c r="B269" s="58">
        <v>602100</v>
      </c>
      <c r="C269" s="132" t="s">
        <v>34</v>
      </c>
      <c r="D269" s="133">
        <v>6330114</v>
      </c>
      <c r="E269" s="131">
        <f t="shared" si="6"/>
        <v>6330114</v>
      </c>
    </row>
    <row r="270" spans="1:5" ht="90.75" thickBot="1">
      <c r="A270" s="170" t="s">
        <v>196</v>
      </c>
      <c r="B270" s="395"/>
      <c r="C270" s="125" t="s">
        <v>34</v>
      </c>
      <c r="D270" s="125" t="s">
        <v>53</v>
      </c>
      <c r="E270" s="134" t="s">
        <v>53</v>
      </c>
    </row>
    <row r="271" spans="1:5" ht="22.5">
      <c r="A271" s="171" t="s">
        <v>191</v>
      </c>
      <c r="B271" s="396" t="s">
        <v>34</v>
      </c>
      <c r="C271" s="135">
        <f>C273+C314</f>
        <v>0</v>
      </c>
      <c r="D271" s="135">
        <f>D273+D314</f>
        <v>6330114</v>
      </c>
      <c r="E271" s="131">
        <f t="shared" si="6"/>
        <v>6330114</v>
      </c>
    </row>
    <row r="272" spans="1:5" ht="45" hidden="1">
      <c r="A272" s="163" t="s">
        <v>55</v>
      </c>
      <c r="B272" s="392"/>
      <c r="C272" s="117"/>
      <c r="D272" s="117"/>
      <c r="E272" s="136"/>
    </row>
    <row r="273" spans="1:5" ht="22.5">
      <c r="A273" s="172" t="s">
        <v>56</v>
      </c>
      <c r="B273" s="390">
        <v>2000</v>
      </c>
      <c r="C273" s="115">
        <f>C275+C282+C302+C305+C309+C313</f>
        <v>0</v>
      </c>
      <c r="D273" s="115">
        <f>D275+D282+D302+D305+D309+D313</f>
        <v>6330114</v>
      </c>
      <c r="E273" s="116">
        <f t="shared" si="6"/>
        <v>6330114</v>
      </c>
    </row>
    <row r="274" spans="1:5" ht="22.5" hidden="1">
      <c r="A274" s="172" t="s">
        <v>57</v>
      </c>
      <c r="B274" s="390">
        <v>1100</v>
      </c>
      <c r="C274" s="115">
        <f>C277+C281+C282+C288+C289+C290+C299</f>
        <v>0</v>
      </c>
      <c r="D274" s="115">
        <f>D277+D281+D282+D288+D289+D290+D299</f>
        <v>6330114</v>
      </c>
      <c r="E274" s="116">
        <f t="shared" si="6"/>
        <v>6330114</v>
      </c>
    </row>
    <row r="275" spans="1:5" ht="22.5" hidden="1">
      <c r="A275" s="173" t="s">
        <v>58</v>
      </c>
      <c r="B275" s="390">
        <v>2100</v>
      </c>
      <c r="C275" s="115">
        <f>C276+C281</f>
        <v>0</v>
      </c>
      <c r="D275" s="115">
        <f>D276+D281</f>
        <v>0</v>
      </c>
      <c r="E275" s="116">
        <f>SUM(C275,D275)</f>
        <v>0</v>
      </c>
    </row>
    <row r="276" spans="1:5" ht="22.5" hidden="1">
      <c r="A276" s="164" t="s">
        <v>59</v>
      </c>
      <c r="B276" s="390">
        <v>2110</v>
      </c>
      <c r="C276" s="115">
        <f>C278+C279+C280</f>
        <v>0</v>
      </c>
      <c r="D276" s="115">
        <f>D278+D279+D280</f>
        <v>0</v>
      </c>
      <c r="E276" s="116">
        <f>SUM(C276,D276)</f>
        <v>0</v>
      </c>
    </row>
    <row r="277" spans="1:5" ht="23.25" hidden="1">
      <c r="A277" s="174" t="s">
        <v>59</v>
      </c>
      <c r="B277" s="390"/>
      <c r="C277" s="115">
        <f>C278+C279</f>
        <v>0</v>
      </c>
      <c r="D277" s="115">
        <f>D278+D279</f>
        <v>0</v>
      </c>
      <c r="E277" s="116">
        <f t="shared" si="6"/>
        <v>0</v>
      </c>
    </row>
    <row r="278" spans="1:5" ht="22.5" hidden="1">
      <c r="A278" s="163" t="s">
        <v>4</v>
      </c>
      <c r="B278" s="389">
        <v>2111</v>
      </c>
      <c r="C278" s="117">
        <v>0</v>
      </c>
      <c r="D278" s="117">
        <v>0</v>
      </c>
      <c r="E278" s="116">
        <f t="shared" si="6"/>
        <v>0</v>
      </c>
    </row>
    <row r="279" spans="1:5" ht="22.5" hidden="1">
      <c r="A279" s="163" t="s">
        <v>60</v>
      </c>
      <c r="B279" s="389">
        <v>2112</v>
      </c>
      <c r="C279" s="117">
        <v>0</v>
      </c>
      <c r="D279" s="117">
        <v>0</v>
      </c>
      <c r="E279" s="116">
        <f t="shared" si="6"/>
        <v>0</v>
      </c>
    </row>
    <row r="280" spans="1:5" ht="22.5" hidden="1">
      <c r="A280" s="163" t="s">
        <v>192</v>
      </c>
      <c r="B280" s="389">
        <v>2113</v>
      </c>
      <c r="C280" s="117">
        <v>0</v>
      </c>
      <c r="D280" s="117">
        <v>0</v>
      </c>
      <c r="E280" s="116">
        <f t="shared" si="6"/>
        <v>0</v>
      </c>
    </row>
    <row r="281" spans="1:5" ht="22.5" hidden="1">
      <c r="A281" s="164" t="s">
        <v>61</v>
      </c>
      <c r="B281" s="390">
        <v>2120</v>
      </c>
      <c r="C281" s="122">
        <v>0</v>
      </c>
      <c r="D281" s="122">
        <v>0</v>
      </c>
      <c r="E281" s="116">
        <f t="shared" si="6"/>
        <v>0</v>
      </c>
    </row>
    <row r="282" spans="1:5" ht="22.5" hidden="1">
      <c r="A282" s="164" t="s">
        <v>193</v>
      </c>
      <c r="B282" s="390">
        <v>2200</v>
      </c>
      <c r="C282" s="115">
        <f>C301</f>
        <v>0</v>
      </c>
      <c r="D282" s="115">
        <f>D283+D284+D285+D286+D288+D290+N311</f>
        <v>6330114</v>
      </c>
      <c r="E282" s="116">
        <f t="shared" si="6"/>
        <v>6330114</v>
      </c>
    </row>
    <row r="283" spans="1:5" ht="36.75" hidden="1" customHeight="1">
      <c r="A283" s="175" t="s">
        <v>26</v>
      </c>
      <c r="B283" s="397">
        <v>2210</v>
      </c>
      <c r="C283" s="137">
        <v>0</v>
      </c>
      <c r="D283" s="137"/>
      <c r="E283" s="131">
        <f t="shared" si="6"/>
        <v>0</v>
      </c>
    </row>
    <row r="284" spans="1:5" ht="22.5" hidden="1">
      <c r="A284" s="163" t="s">
        <v>16</v>
      </c>
      <c r="B284" s="389">
        <v>2220</v>
      </c>
      <c r="C284" s="117">
        <v>0</v>
      </c>
      <c r="D284" s="117">
        <v>0</v>
      </c>
      <c r="E284" s="116">
        <f t="shared" si="6"/>
        <v>0</v>
      </c>
    </row>
    <row r="285" spans="1:5" ht="22.5" hidden="1">
      <c r="A285" s="162" t="s">
        <v>17</v>
      </c>
      <c r="B285" s="389">
        <v>2230</v>
      </c>
      <c r="C285" s="117">
        <v>0</v>
      </c>
      <c r="D285" s="117">
        <v>0</v>
      </c>
      <c r="E285" s="116">
        <f t="shared" si="6"/>
        <v>0</v>
      </c>
    </row>
    <row r="286" spans="1:5" ht="23.25" thickBot="1">
      <c r="A286" s="167" t="s">
        <v>63</v>
      </c>
      <c r="B286" s="393">
        <v>2240</v>
      </c>
      <c r="C286" s="126">
        <v>0</v>
      </c>
      <c r="D286" s="126">
        <v>6330114</v>
      </c>
      <c r="E286" s="127">
        <f t="shared" si="6"/>
        <v>6330114</v>
      </c>
    </row>
    <row r="287" spans="1:5" ht="22.5" hidden="1">
      <c r="A287" s="175"/>
      <c r="B287" s="397"/>
      <c r="C287" s="137">
        <v>0</v>
      </c>
      <c r="D287" s="137">
        <v>0</v>
      </c>
      <c r="E287" s="131">
        <f t="shared" si="6"/>
        <v>0</v>
      </c>
    </row>
    <row r="288" spans="1:5" ht="22.5" hidden="1">
      <c r="A288" s="163" t="s">
        <v>7</v>
      </c>
      <c r="B288" s="389">
        <v>2250</v>
      </c>
      <c r="C288" s="117">
        <v>0</v>
      </c>
      <c r="D288" s="117">
        <v>0</v>
      </c>
      <c r="E288" s="116">
        <f t="shared" si="6"/>
        <v>0</v>
      </c>
    </row>
    <row r="289" spans="1:5" ht="22.5" hidden="1">
      <c r="A289" s="163" t="s">
        <v>64</v>
      </c>
      <c r="B289" s="389">
        <v>2260</v>
      </c>
      <c r="C289" s="117">
        <v>0</v>
      </c>
      <c r="D289" s="117">
        <v>0</v>
      </c>
      <c r="E289" s="116">
        <f t="shared" si="6"/>
        <v>0</v>
      </c>
    </row>
    <row r="290" spans="1:5" ht="22.5" hidden="1">
      <c r="A290" s="164" t="s">
        <v>65</v>
      </c>
      <c r="B290" s="390">
        <v>2270</v>
      </c>
      <c r="C290" s="115">
        <f>C291+C292+C294+C295+C297+C298</f>
        <v>0</v>
      </c>
      <c r="D290" s="115">
        <f>D291+D292+D294+D295+D296+D297+D298</f>
        <v>0</v>
      </c>
      <c r="E290" s="116">
        <f>E291+E292+E294+E295+E296+E297+E298</f>
        <v>0</v>
      </c>
    </row>
    <row r="291" spans="1:5" ht="22.5" hidden="1">
      <c r="A291" s="163" t="s">
        <v>5</v>
      </c>
      <c r="B291" s="389">
        <v>2271</v>
      </c>
      <c r="C291" s="117">
        <v>0</v>
      </c>
      <c r="D291" s="117">
        <v>0</v>
      </c>
      <c r="E291" s="116">
        <f t="shared" si="6"/>
        <v>0</v>
      </c>
    </row>
    <row r="292" spans="1:5" ht="22.5" hidden="1">
      <c r="A292" s="163" t="s">
        <v>66</v>
      </c>
      <c r="B292" s="389">
        <v>2272</v>
      </c>
      <c r="C292" s="117">
        <v>0</v>
      </c>
      <c r="D292" s="117">
        <v>0</v>
      </c>
      <c r="E292" s="116">
        <f t="shared" si="6"/>
        <v>0</v>
      </c>
    </row>
    <row r="293" spans="1:5" ht="22.5" hidden="1">
      <c r="A293" s="176">
        <v>1</v>
      </c>
      <c r="B293" s="144">
        <v>2</v>
      </c>
      <c r="C293" s="138">
        <v>3</v>
      </c>
      <c r="D293" s="139">
        <v>4</v>
      </c>
      <c r="E293" s="140">
        <v>5</v>
      </c>
    </row>
    <row r="294" spans="1:5" ht="22.5" hidden="1">
      <c r="A294" s="163" t="s">
        <v>67</v>
      </c>
      <c r="B294" s="389">
        <v>2273</v>
      </c>
      <c r="C294" s="117">
        <v>0</v>
      </c>
      <c r="D294" s="117">
        <v>0</v>
      </c>
      <c r="E294" s="116">
        <f t="shared" si="6"/>
        <v>0</v>
      </c>
    </row>
    <row r="295" spans="1:5" ht="22.5" hidden="1">
      <c r="A295" s="163" t="s">
        <v>6</v>
      </c>
      <c r="B295" s="389">
        <v>2274</v>
      </c>
      <c r="C295" s="117">
        <v>0</v>
      </c>
      <c r="D295" s="117">
        <v>0</v>
      </c>
      <c r="E295" s="116">
        <f t="shared" si="6"/>
        <v>0</v>
      </c>
    </row>
    <row r="296" spans="1:5" ht="22.5" hidden="1">
      <c r="A296" s="163" t="s">
        <v>187</v>
      </c>
      <c r="B296" s="389"/>
      <c r="C296" s="117">
        <v>0</v>
      </c>
      <c r="D296" s="117">
        <v>0</v>
      </c>
      <c r="E296" s="116">
        <f t="shared" si="6"/>
        <v>0</v>
      </c>
    </row>
    <row r="297" spans="1:5" ht="45" hidden="1">
      <c r="A297" s="163" t="s">
        <v>69</v>
      </c>
      <c r="B297" s="389">
        <v>2275</v>
      </c>
      <c r="C297" s="117">
        <v>0</v>
      </c>
      <c r="D297" s="117">
        <v>0</v>
      </c>
      <c r="E297" s="116">
        <f t="shared" si="6"/>
        <v>0</v>
      </c>
    </row>
    <row r="298" spans="1:5" ht="22.5" hidden="1">
      <c r="A298" s="163" t="s">
        <v>70</v>
      </c>
      <c r="B298" s="389">
        <v>2276</v>
      </c>
      <c r="C298" s="117">
        <v>0</v>
      </c>
      <c r="D298" s="117">
        <v>0</v>
      </c>
      <c r="E298" s="116">
        <f t="shared" si="6"/>
        <v>0</v>
      </c>
    </row>
    <row r="299" spans="1:5" ht="45" hidden="1">
      <c r="A299" s="163" t="s">
        <v>71</v>
      </c>
      <c r="B299" s="389">
        <v>2280</v>
      </c>
      <c r="C299" s="115">
        <f>C300+C301</f>
        <v>0</v>
      </c>
      <c r="D299" s="115">
        <f>D300+D301</f>
        <v>0</v>
      </c>
      <c r="E299" s="116">
        <f t="shared" si="6"/>
        <v>0</v>
      </c>
    </row>
    <row r="300" spans="1:5" ht="45" hidden="1">
      <c r="A300" s="163" t="s">
        <v>72</v>
      </c>
      <c r="B300" s="389">
        <v>2281</v>
      </c>
      <c r="C300" s="117">
        <v>0</v>
      </c>
      <c r="D300" s="117">
        <v>0</v>
      </c>
      <c r="E300" s="116">
        <f t="shared" si="6"/>
        <v>0</v>
      </c>
    </row>
    <row r="301" spans="1:5" ht="67.5" hidden="1">
      <c r="A301" s="177" t="s">
        <v>73</v>
      </c>
      <c r="B301" s="398">
        <v>2282</v>
      </c>
      <c r="C301" s="141">
        <f>'[2] ПЛАН викорис.загальний'!D276</f>
        <v>0</v>
      </c>
      <c r="D301" s="141">
        <v>0</v>
      </c>
      <c r="E301" s="116">
        <f t="shared" si="6"/>
        <v>0</v>
      </c>
    </row>
    <row r="302" spans="1:5" ht="22.5" hidden="1">
      <c r="A302" s="164" t="s">
        <v>74</v>
      </c>
      <c r="B302" s="390">
        <v>2400</v>
      </c>
      <c r="C302" s="115">
        <f>C303+C304</f>
        <v>0</v>
      </c>
      <c r="D302" s="115">
        <f>D303+D304</f>
        <v>0</v>
      </c>
      <c r="E302" s="116">
        <f t="shared" si="6"/>
        <v>0</v>
      </c>
    </row>
    <row r="303" spans="1:5" ht="22.5" hidden="1">
      <c r="A303" s="163" t="s">
        <v>75</v>
      </c>
      <c r="B303" s="389">
        <v>2410</v>
      </c>
      <c r="C303" s="117">
        <v>0</v>
      </c>
      <c r="D303" s="117">
        <v>0</v>
      </c>
      <c r="E303" s="116">
        <f>C303+D303</f>
        <v>0</v>
      </c>
    </row>
    <row r="304" spans="1:5" ht="22.5" hidden="1">
      <c r="A304" s="163" t="s">
        <v>76</v>
      </c>
      <c r="B304" s="389">
        <v>2420</v>
      </c>
      <c r="C304" s="117">
        <v>0</v>
      </c>
      <c r="D304" s="117">
        <v>0</v>
      </c>
      <c r="E304" s="116">
        <f>C304+D304</f>
        <v>0</v>
      </c>
    </row>
    <row r="305" spans="1:5" ht="22.5" hidden="1">
      <c r="A305" s="164" t="s">
        <v>77</v>
      </c>
      <c r="B305" s="390">
        <v>2600</v>
      </c>
      <c r="C305" s="115">
        <f>C306+C307+C308</f>
        <v>0</v>
      </c>
      <c r="D305" s="115">
        <f>D306+D307+D308</f>
        <v>0</v>
      </c>
      <c r="E305" s="116">
        <f t="shared" si="6"/>
        <v>0</v>
      </c>
    </row>
    <row r="306" spans="1:5" ht="45" hidden="1">
      <c r="A306" s="163" t="s">
        <v>78</v>
      </c>
      <c r="B306" s="389">
        <v>2610</v>
      </c>
      <c r="C306" s="117">
        <v>0</v>
      </c>
      <c r="D306" s="117">
        <v>0</v>
      </c>
      <c r="E306" s="116">
        <f t="shared" si="6"/>
        <v>0</v>
      </c>
    </row>
    <row r="307" spans="1:5" ht="45" hidden="1">
      <c r="A307" s="163" t="s">
        <v>79</v>
      </c>
      <c r="B307" s="389">
        <v>2620</v>
      </c>
      <c r="C307" s="117">
        <v>0</v>
      </c>
      <c r="D307" s="117">
        <v>0</v>
      </c>
      <c r="E307" s="116">
        <f t="shared" si="6"/>
        <v>0</v>
      </c>
    </row>
    <row r="308" spans="1:5" ht="45" hidden="1">
      <c r="A308" s="163" t="s">
        <v>80</v>
      </c>
      <c r="B308" s="389">
        <v>2630</v>
      </c>
      <c r="C308" s="117">
        <v>0</v>
      </c>
      <c r="D308" s="117">
        <v>0</v>
      </c>
      <c r="E308" s="116">
        <f t="shared" si="6"/>
        <v>0</v>
      </c>
    </row>
    <row r="309" spans="1:5" ht="22.5" hidden="1">
      <c r="A309" s="164" t="s">
        <v>81</v>
      </c>
      <c r="B309" s="390">
        <v>2700</v>
      </c>
      <c r="C309" s="115">
        <f>C310+C311+C312</f>
        <v>0</v>
      </c>
      <c r="D309" s="115">
        <f>D310+D311+D312</f>
        <v>0</v>
      </c>
      <c r="E309" s="116">
        <f t="shared" si="6"/>
        <v>0</v>
      </c>
    </row>
    <row r="310" spans="1:5" ht="22.5" hidden="1">
      <c r="A310" s="163" t="s">
        <v>82</v>
      </c>
      <c r="B310" s="389">
        <v>2710</v>
      </c>
      <c r="C310" s="117">
        <v>0</v>
      </c>
      <c r="D310" s="117">
        <v>0</v>
      </c>
      <c r="E310" s="116">
        <f t="shared" si="6"/>
        <v>0</v>
      </c>
    </row>
    <row r="311" spans="1:5" ht="22.5" hidden="1">
      <c r="A311" s="163" t="s">
        <v>83</v>
      </c>
      <c r="B311" s="389">
        <v>2720</v>
      </c>
      <c r="C311" s="117">
        <v>0</v>
      </c>
      <c r="D311" s="117">
        <v>0</v>
      </c>
      <c r="E311" s="116">
        <f t="shared" ref="E311:E339" si="7">SUM(C311,D311)</f>
        <v>0</v>
      </c>
    </row>
    <row r="312" spans="1:5" ht="22.5" hidden="1">
      <c r="A312" s="163" t="s">
        <v>84</v>
      </c>
      <c r="B312" s="389">
        <v>2730</v>
      </c>
      <c r="C312" s="117">
        <v>0</v>
      </c>
      <c r="D312" s="117">
        <v>0</v>
      </c>
      <c r="E312" s="116">
        <f t="shared" si="7"/>
        <v>0</v>
      </c>
    </row>
    <row r="313" spans="1:5" ht="22.5" hidden="1">
      <c r="A313" s="164" t="s">
        <v>24</v>
      </c>
      <c r="B313" s="390">
        <v>2800</v>
      </c>
      <c r="C313" s="122">
        <v>0</v>
      </c>
      <c r="D313" s="122">
        <v>0</v>
      </c>
      <c r="E313" s="116">
        <f t="shared" si="7"/>
        <v>0</v>
      </c>
    </row>
    <row r="314" spans="1:5" ht="22.5" hidden="1">
      <c r="A314" s="172" t="s">
        <v>85</v>
      </c>
      <c r="B314" s="390">
        <v>3000</v>
      </c>
      <c r="C314" s="115">
        <f>C315+C317+C320+C323+C329</f>
        <v>0</v>
      </c>
      <c r="D314" s="115">
        <f>D315+D317+D320+D323+D329</f>
        <v>0</v>
      </c>
      <c r="E314" s="116">
        <f t="shared" si="7"/>
        <v>0</v>
      </c>
    </row>
    <row r="315" spans="1:5" ht="22.5" hidden="1">
      <c r="A315" s="164" t="s">
        <v>86</v>
      </c>
      <c r="B315" s="390">
        <v>3100</v>
      </c>
      <c r="C315" s="115">
        <f>C316</f>
        <v>0</v>
      </c>
      <c r="D315" s="115">
        <f>D316</f>
        <v>0</v>
      </c>
      <c r="E315" s="116">
        <f t="shared" si="7"/>
        <v>0</v>
      </c>
    </row>
    <row r="316" spans="1:5" ht="45" hidden="1">
      <c r="A316" s="162" t="s">
        <v>51</v>
      </c>
      <c r="B316" s="389">
        <v>3110</v>
      </c>
      <c r="C316" s="117">
        <v>0</v>
      </c>
      <c r="D316" s="117">
        <v>0</v>
      </c>
      <c r="E316" s="116">
        <f t="shared" si="7"/>
        <v>0</v>
      </c>
    </row>
    <row r="317" spans="1:5" ht="22.5" hidden="1">
      <c r="A317" s="164" t="s">
        <v>87</v>
      </c>
      <c r="B317" s="390">
        <v>3120</v>
      </c>
      <c r="C317" s="115">
        <f>C318+C319</f>
        <v>0</v>
      </c>
      <c r="D317" s="115">
        <f>D318+D319</f>
        <v>0</v>
      </c>
      <c r="E317" s="116">
        <f t="shared" si="7"/>
        <v>0</v>
      </c>
    </row>
    <row r="318" spans="1:5" ht="22.5" hidden="1">
      <c r="A318" s="163" t="s">
        <v>88</v>
      </c>
      <c r="B318" s="389">
        <v>3121</v>
      </c>
      <c r="C318" s="117">
        <v>0</v>
      </c>
      <c r="D318" s="117">
        <v>0</v>
      </c>
      <c r="E318" s="116">
        <f t="shared" si="7"/>
        <v>0</v>
      </c>
    </row>
    <row r="319" spans="1:5" ht="45" hidden="1">
      <c r="A319" s="163" t="s">
        <v>194</v>
      </c>
      <c r="B319" s="389">
        <v>3122</v>
      </c>
      <c r="C319" s="117">
        <v>0</v>
      </c>
      <c r="D319" s="117">
        <v>0</v>
      </c>
      <c r="E319" s="116">
        <f t="shared" si="7"/>
        <v>0</v>
      </c>
    </row>
    <row r="320" spans="1:5" ht="22.5" hidden="1">
      <c r="A320" s="164" t="s">
        <v>25</v>
      </c>
      <c r="B320" s="390">
        <v>3130</v>
      </c>
      <c r="C320" s="115">
        <f>C321+C322</f>
        <v>0</v>
      </c>
      <c r="D320" s="115">
        <f>D321+D322</f>
        <v>0</v>
      </c>
      <c r="E320" s="116">
        <f t="shared" si="7"/>
        <v>0</v>
      </c>
    </row>
    <row r="321" spans="1:5" ht="22.5" hidden="1">
      <c r="A321" s="162" t="s">
        <v>89</v>
      </c>
      <c r="B321" s="389">
        <v>3131</v>
      </c>
      <c r="C321" s="117">
        <v>0</v>
      </c>
      <c r="D321" s="117"/>
      <c r="E321" s="116">
        <f t="shared" si="7"/>
        <v>0</v>
      </c>
    </row>
    <row r="322" spans="1:5" ht="22.5" hidden="1">
      <c r="A322" s="162" t="s">
        <v>90</v>
      </c>
      <c r="B322" s="389">
        <v>3132</v>
      </c>
      <c r="C322" s="117">
        <v>0</v>
      </c>
      <c r="D322" s="117"/>
      <c r="E322" s="116">
        <f t="shared" si="7"/>
        <v>0</v>
      </c>
    </row>
    <row r="323" spans="1:5" ht="22.5" hidden="1">
      <c r="A323" s="173" t="s">
        <v>91</v>
      </c>
      <c r="B323" s="390">
        <v>3140</v>
      </c>
      <c r="C323" s="115">
        <f>C324+C325</f>
        <v>0</v>
      </c>
      <c r="D323" s="115">
        <f>D324+D325</f>
        <v>0</v>
      </c>
      <c r="E323" s="116">
        <f t="shared" si="7"/>
        <v>0</v>
      </c>
    </row>
    <row r="324" spans="1:5" ht="22.5" hidden="1">
      <c r="A324" s="162" t="s">
        <v>92</v>
      </c>
      <c r="B324" s="389">
        <v>3141</v>
      </c>
      <c r="C324" s="117">
        <v>0</v>
      </c>
      <c r="D324" s="117"/>
      <c r="E324" s="116">
        <f t="shared" si="7"/>
        <v>0</v>
      </c>
    </row>
    <row r="325" spans="1:5" ht="23.25" hidden="1" thickBot="1">
      <c r="A325" s="170" t="s">
        <v>93</v>
      </c>
      <c r="B325" s="393">
        <v>3142</v>
      </c>
      <c r="C325" s="126">
        <v>0</v>
      </c>
      <c r="D325" s="126"/>
      <c r="E325" s="127">
        <f t="shared" si="7"/>
        <v>0</v>
      </c>
    </row>
    <row r="326" spans="1:5" hidden="1">
      <c r="A326" s="142" t="s">
        <v>94</v>
      </c>
      <c r="B326" s="399">
        <v>3143</v>
      </c>
      <c r="C326" s="105">
        <v>0</v>
      </c>
      <c r="D326" s="105">
        <v>0</v>
      </c>
      <c r="E326" s="104">
        <f t="shared" si="7"/>
        <v>0</v>
      </c>
    </row>
    <row r="327" spans="1:5" hidden="1">
      <c r="A327" s="109" t="s">
        <v>95</v>
      </c>
      <c r="B327" s="392">
        <v>3150</v>
      </c>
      <c r="C327" s="101">
        <v>0</v>
      </c>
      <c r="D327" s="101">
        <v>0</v>
      </c>
      <c r="E327" s="100">
        <f t="shared" si="7"/>
        <v>0</v>
      </c>
    </row>
    <row r="328" spans="1:5" hidden="1">
      <c r="A328" s="109" t="s">
        <v>96</v>
      </c>
      <c r="B328" s="392">
        <v>3160</v>
      </c>
      <c r="C328" s="101">
        <v>0</v>
      </c>
      <c r="D328" s="101">
        <v>0</v>
      </c>
      <c r="E328" s="100">
        <f t="shared" si="7"/>
        <v>0</v>
      </c>
    </row>
    <row r="329" spans="1:5" hidden="1">
      <c r="A329" s="108" t="s">
        <v>97</v>
      </c>
      <c r="B329" s="400">
        <v>3200</v>
      </c>
      <c r="C329" s="99">
        <f>C330+C331+C332+C333+C334</f>
        <v>0</v>
      </c>
      <c r="D329" s="99">
        <f>D330+D331+D332+D333+D334</f>
        <v>0</v>
      </c>
      <c r="E329" s="100">
        <f t="shared" si="7"/>
        <v>0</v>
      </c>
    </row>
    <row r="330" spans="1:5" ht="40.5" hidden="1">
      <c r="A330" s="110" t="s">
        <v>98</v>
      </c>
      <c r="B330" s="401">
        <v>3210</v>
      </c>
      <c r="C330" s="106">
        <f>'[2] ПЛАН викорис.загальний'!D316</f>
        <v>0</v>
      </c>
      <c r="D330" s="106">
        <v>0</v>
      </c>
      <c r="E330" s="100">
        <f t="shared" si="7"/>
        <v>0</v>
      </c>
    </row>
    <row r="331" spans="1:5" ht="40.5" hidden="1">
      <c r="A331" s="109" t="s">
        <v>99</v>
      </c>
      <c r="B331" s="392">
        <v>3220</v>
      </c>
      <c r="C331" s="101">
        <v>0</v>
      </c>
      <c r="D331" s="101">
        <v>0</v>
      </c>
      <c r="E331" s="100">
        <f t="shared" si="7"/>
        <v>0</v>
      </c>
    </row>
    <row r="332" spans="1:5" ht="40.5" hidden="1">
      <c r="A332" s="109" t="s">
        <v>100</v>
      </c>
      <c r="B332" s="392">
        <v>3230</v>
      </c>
      <c r="C332" s="101">
        <v>0</v>
      </c>
      <c r="D332" s="101">
        <v>0</v>
      </c>
      <c r="E332" s="100">
        <f t="shared" si="7"/>
        <v>0</v>
      </c>
    </row>
    <row r="333" spans="1:5" hidden="1">
      <c r="A333" s="109" t="s">
        <v>101</v>
      </c>
      <c r="B333" s="392">
        <v>3240</v>
      </c>
      <c r="C333" s="101">
        <v>0</v>
      </c>
      <c r="D333" s="101">
        <v>0</v>
      </c>
      <c r="E333" s="100">
        <f t="shared" si="7"/>
        <v>0</v>
      </c>
    </row>
    <row r="334" spans="1:5" hidden="1">
      <c r="A334" s="111" t="s">
        <v>102</v>
      </c>
      <c r="B334" s="402">
        <v>4110</v>
      </c>
      <c r="C334" s="101">
        <v>0</v>
      </c>
      <c r="D334" s="101">
        <v>0</v>
      </c>
      <c r="E334" s="100">
        <f t="shared" si="7"/>
        <v>0</v>
      </c>
    </row>
    <row r="335" spans="1:5" ht="40.5" hidden="1">
      <c r="A335" s="159" t="s">
        <v>103</v>
      </c>
      <c r="B335" s="403">
        <v>4111</v>
      </c>
      <c r="C335" s="101">
        <v>0</v>
      </c>
      <c r="D335" s="101">
        <v>0</v>
      </c>
      <c r="E335" s="100">
        <f t="shared" si="7"/>
        <v>0</v>
      </c>
    </row>
    <row r="336" spans="1:5" hidden="1">
      <c r="A336" s="159" t="s">
        <v>104</v>
      </c>
      <c r="B336" s="403">
        <v>4112</v>
      </c>
      <c r="C336" s="101">
        <v>0</v>
      </c>
      <c r="D336" s="101">
        <v>0</v>
      </c>
      <c r="E336" s="100">
        <f t="shared" si="7"/>
        <v>0</v>
      </c>
    </row>
    <row r="337" spans="1:6" hidden="1">
      <c r="A337" s="159" t="s">
        <v>105</v>
      </c>
      <c r="B337" s="403">
        <v>4113</v>
      </c>
      <c r="C337" s="101">
        <v>0</v>
      </c>
      <c r="D337" s="101">
        <v>0</v>
      </c>
      <c r="E337" s="100">
        <f t="shared" si="7"/>
        <v>0</v>
      </c>
    </row>
    <row r="338" spans="1:6" hidden="1">
      <c r="A338" s="111" t="s">
        <v>106</v>
      </c>
      <c r="B338" s="402">
        <v>4210</v>
      </c>
      <c r="C338" s="101">
        <v>0</v>
      </c>
      <c r="D338" s="101">
        <v>0</v>
      </c>
      <c r="E338" s="100">
        <f>SUM(C338,D338)</f>
        <v>0</v>
      </c>
    </row>
    <row r="339" spans="1:6" ht="21" hidden="1" thickBot="1">
      <c r="A339" s="112" t="s">
        <v>107</v>
      </c>
      <c r="B339" s="404">
        <v>9000</v>
      </c>
      <c r="C339" s="102">
        <v>0</v>
      </c>
      <c r="D339" s="102">
        <v>0</v>
      </c>
      <c r="E339" s="103">
        <f t="shared" si="7"/>
        <v>0</v>
      </c>
    </row>
    <row r="340" spans="1:6" ht="21" thickBot="1"/>
    <row r="341" spans="1:6" ht="52.5" customHeight="1">
      <c r="A341" s="581" t="s">
        <v>197</v>
      </c>
      <c r="B341" s="582"/>
      <c r="C341" s="582"/>
      <c r="D341" s="582"/>
      <c r="E341" s="583"/>
      <c r="F341" s="405"/>
    </row>
    <row r="342" spans="1:6" ht="23.25" customHeight="1">
      <c r="A342" s="584" t="s">
        <v>195</v>
      </c>
      <c r="B342" s="585"/>
      <c r="C342" s="585"/>
      <c r="D342" s="585"/>
      <c r="E342" s="586"/>
      <c r="F342" s="185"/>
    </row>
    <row r="343" spans="1:6" ht="21" customHeight="1" thickBot="1">
      <c r="A343" s="587"/>
      <c r="B343" s="588"/>
      <c r="C343" s="588"/>
      <c r="D343" s="588"/>
      <c r="E343" s="589"/>
      <c r="F343" s="186"/>
    </row>
    <row r="344" spans="1:6" ht="22.5">
      <c r="A344" s="569" t="s">
        <v>18</v>
      </c>
      <c r="B344" s="571" t="s">
        <v>19</v>
      </c>
      <c r="C344" s="572" t="s">
        <v>20</v>
      </c>
      <c r="D344" s="573"/>
      <c r="E344" s="184"/>
    </row>
    <row r="345" spans="1:6" ht="45">
      <c r="A345" s="570"/>
      <c r="B345" s="521"/>
      <c r="C345" s="145" t="s">
        <v>31</v>
      </c>
      <c r="D345" s="146" t="s">
        <v>32</v>
      </c>
      <c r="E345" s="93" t="s">
        <v>33</v>
      </c>
    </row>
    <row r="346" spans="1:6" ht="15" hidden="1">
      <c r="A346" s="94">
        <v>1</v>
      </c>
      <c r="B346" s="95">
        <v>2</v>
      </c>
      <c r="C346" s="96">
        <v>3</v>
      </c>
      <c r="D346" s="97">
        <v>4</v>
      </c>
      <c r="E346" s="98">
        <v>5</v>
      </c>
    </row>
    <row r="347" spans="1:6" ht="22.5">
      <c r="A347" s="107" t="s">
        <v>21</v>
      </c>
      <c r="B347" s="389" t="s">
        <v>34</v>
      </c>
      <c r="C347" s="115">
        <f>C349</f>
        <v>57198</v>
      </c>
      <c r="D347" s="115">
        <f>D350+D368</f>
        <v>0</v>
      </c>
      <c r="E347" s="116">
        <f t="shared" ref="E347:E423" si="8">SUM(C347,D347)</f>
        <v>57198</v>
      </c>
    </row>
    <row r="348" spans="1:6" ht="22.5">
      <c r="A348" s="158"/>
      <c r="B348" s="389"/>
      <c r="C348" s="117"/>
      <c r="D348" s="117"/>
      <c r="E348" s="116"/>
    </row>
    <row r="349" spans="1:6" ht="45">
      <c r="A349" s="158" t="s">
        <v>35</v>
      </c>
      <c r="B349" s="389" t="s">
        <v>34</v>
      </c>
      <c r="C349" s="115">
        <f>C384</f>
        <v>57198</v>
      </c>
      <c r="D349" s="118" t="s">
        <v>34</v>
      </c>
      <c r="E349" s="116">
        <f t="shared" si="8"/>
        <v>57198</v>
      </c>
    </row>
    <row r="350" spans="1:6" ht="45" hidden="1">
      <c r="A350" s="162" t="s">
        <v>36</v>
      </c>
      <c r="B350" s="389" t="s">
        <v>34</v>
      </c>
      <c r="C350" s="118" t="s">
        <v>34</v>
      </c>
      <c r="D350" s="115">
        <f>D353+D359+D367</f>
        <v>0</v>
      </c>
      <c r="E350" s="116">
        <f t="shared" si="8"/>
        <v>0</v>
      </c>
    </row>
    <row r="351" spans="1:6" ht="22.5" hidden="1">
      <c r="A351" s="163" t="s">
        <v>37</v>
      </c>
      <c r="B351" s="153"/>
      <c r="C351" s="118" t="s">
        <v>34</v>
      </c>
      <c r="D351" s="117">
        <v>0</v>
      </c>
      <c r="E351" s="116">
        <f t="shared" si="8"/>
        <v>0</v>
      </c>
    </row>
    <row r="352" spans="1:6" ht="22.5" hidden="1">
      <c r="A352" s="163" t="s">
        <v>171</v>
      </c>
      <c r="B352" s="389"/>
      <c r="C352" s="118"/>
      <c r="D352" s="117"/>
      <c r="E352" s="116">
        <f t="shared" si="8"/>
        <v>0</v>
      </c>
    </row>
    <row r="353" spans="1:5" ht="67.5" hidden="1">
      <c r="A353" s="164" t="s">
        <v>39</v>
      </c>
      <c r="B353" s="390">
        <v>25010000</v>
      </c>
      <c r="C353" s="119" t="s">
        <v>34</v>
      </c>
      <c r="D353" s="115">
        <f>D355+D356+D357+D358</f>
        <v>0</v>
      </c>
      <c r="E353" s="116">
        <f t="shared" si="8"/>
        <v>0</v>
      </c>
    </row>
    <row r="354" spans="1:5" ht="22.5" hidden="1">
      <c r="A354" s="165" t="s">
        <v>40</v>
      </c>
      <c r="B354" s="58"/>
      <c r="C354" s="120"/>
      <c r="D354" s="120"/>
      <c r="E354" s="121"/>
    </row>
    <row r="355" spans="1:5" ht="67.5" hidden="1">
      <c r="A355" s="163" t="s">
        <v>41</v>
      </c>
      <c r="B355" s="389">
        <v>25010100</v>
      </c>
      <c r="C355" s="118" t="s">
        <v>34</v>
      </c>
      <c r="D355" s="117">
        <v>0</v>
      </c>
      <c r="E355" s="116">
        <f t="shared" si="8"/>
        <v>0</v>
      </c>
    </row>
    <row r="356" spans="1:5" ht="45" hidden="1">
      <c r="A356" s="163" t="s">
        <v>172</v>
      </c>
      <c r="B356" s="389">
        <v>25010200</v>
      </c>
      <c r="C356" s="118" t="s">
        <v>34</v>
      </c>
      <c r="D356" s="122">
        <v>0</v>
      </c>
      <c r="E356" s="116">
        <f t="shared" si="8"/>
        <v>0</v>
      </c>
    </row>
    <row r="357" spans="1:5" ht="67.5" hidden="1">
      <c r="A357" s="166" t="s">
        <v>173</v>
      </c>
      <c r="B357" s="389">
        <v>25010300</v>
      </c>
      <c r="C357" s="118" t="s">
        <v>34</v>
      </c>
      <c r="D357" s="117">
        <v>0</v>
      </c>
      <c r="E357" s="116">
        <f t="shared" si="8"/>
        <v>0</v>
      </c>
    </row>
    <row r="358" spans="1:5" ht="67.5" hidden="1">
      <c r="A358" s="163" t="s">
        <v>42</v>
      </c>
      <c r="B358" s="389">
        <v>25010400</v>
      </c>
      <c r="C358" s="118" t="s">
        <v>34</v>
      </c>
      <c r="D358" s="117">
        <v>0</v>
      </c>
      <c r="E358" s="116">
        <f t="shared" si="8"/>
        <v>0</v>
      </c>
    </row>
    <row r="359" spans="1:5" ht="45" hidden="1">
      <c r="A359" s="164" t="s">
        <v>43</v>
      </c>
      <c r="B359" s="390">
        <v>25020000</v>
      </c>
      <c r="C359" s="119" t="s">
        <v>34</v>
      </c>
      <c r="D359" s="115">
        <f>D361+D362+D363+D364</f>
        <v>0</v>
      </c>
      <c r="E359" s="116">
        <f t="shared" si="8"/>
        <v>0</v>
      </c>
    </row>
    <row r="360" spans="1:5" ht="22.5" hidden="1">
      <c r="A360" s="165" t="s">
        <v>40</v>
      </c>
      <c r="B360" s="58"/>
      <c r="C360" s="123"/>
      <c r="D360" s="120"/>
      <c r="E360" s="121"/>
    </row>
    <row r="361" spans="1:5" ht="22.5" hidden="1">
      <c r="A361" s="163" t="s">
        <v>44</v>
      </c>
      <c r="B361" s="389">
        <v>25020100</v>
      </c>
      <c r="C361" s="118" t="s">
        <v>34</v>
      </c>
      <c r="D361" s="117">
        <v>0</v>
      </c>
      <c r="E361" s="116">
        <f t="shared" si="8"/>
        <v>0</v>
      </c>
    </row>
    <row r="362" spans="1:5" ht="180" hidden="1">
      <c r="A362" s="163" t="s">
        <v>174</v>
      </c>
      <c r="B362" s="58">
        <v>25020200</v>
      </c>
      <c r="C362" s="118" t="s">
        <v>34</v>
      </c>
      <c r="D362" s="117">
        <v>0</v>
      </c>
      <c r="E362" s="116">
        <f t="shared" si="8"/>
        <v>0</v>
      </c>
    </row>
    <row r="363" spans="1:5" ht="292.5" hidden="1">
      <c r="A363" s="165" t="s">
        <v>46</v>
      </c>
      <c r="B363" s="389">
        <v>25020300</v>
      </c>
      <c r="C363" s="118" t="s">
        <v>34</v>
      </c>
      <c r="D363" s="117">
        <v>0</v>
      </c>
      <c r="E363" s="124">
        <f t="shared" si="8"/>
        <v>0</v>
      </c>
    </row>
    <row r="364" spans="1:5" ht="112.5" hidden="1">
      <c r="A364" s="165" t="s">
        <v>47</v>
      </c>
      <c r="B364" s="389">
        <v>25020400</v>
      </c>
      <c r="C364" s="118"/>
      <c r="D364" s="117">
        <v>0</v>
      </c>
      <c r="E364" s="116">
        <f t="shared" si="8"/>
        <v>0</v>
      </c>
    </row>
    <row r="365" spans="1:5" ht="22.5" hidden="1">
      <c r="A365" s="163" t="s">
        <v>48</v>
      </c>
      <c r="B365" s="389"/>
      <c r="C365" s="118" t="s">
        <v>34</v>
      </c>
      <c r="D365" s="117">
        <v>0</v>
      </c>
      <c r="E365" s="116">
        <v>0</v>
      </c>
    </row>
    <row r="366" spans="1:5" ht="45.75" hidden="1" thickBot="1">
      <c r="A366" s="167" t="s">
        <v>49</v>
      </c>
      <c r="B366" s="393"/>
      <c r="C366" s="125" t="s">
        <v>34</v>
      </c>
      <c r="D366" s="126">
        <v>0</v>
      </c>
      <c r="E366" s="127">
        <v>0</v>
      </c>
    </row>
    <row r="367" spans="1:5" ht="69.75" hidden="1">
      <c r="A367" s="168" t="s">
        <v>176</v>
      </c>
      <c r="B367" s="143">
        <v>41032400</v>
      </c>
      <c r="C367" s="128"/>
      <c r="D367" s="122">
        <v>0</v>
      </c>
      <c r="E367" s="124">
        <f>C367+D367</f>
        <v>0</v>
      </c>
    </row>
    <row r="368" spans="1:5" ht="69.75" hidden="1">
      <c r="A368" s="169" t="s">
        <v>177</v>
      </c>
      <c r="B368" s="394"/>
      <c r="C368" s="129" t="s">
        <v>34</v>
      </c>
      <c r="D368" s="130">
        <f>D382</f>
        <v>0</v>
      </c>
      <c r="E368" s="131">
        <f t="shared" si="8"/>
        <v>0</v>
      </c>
    </row>
    <row r="369" spans="1:5" ht="45" hidden="1">
      <c r="A369" s="163" t="s">
        <v>178</v>
      </c>
      <c r="B369" s="389"/>
      <c r="C369" s="132" t="s">
        <v>34</v>
      </c>
      <c r="D369" s="117">
        <v>0</v>
      </c>
      <c r="E369" s="131">
        <f t="shared" si="8"/>
        <v>0</v>
      </c>
    </row>
    <row r="370" spans="1:5" ht="22.5" hidden="1">
      <c r="A370" s="163" t="s">
        <v>179</v>
      </c>
      <c r="B370" s="389">
        <v>1111</v>
      </c>
      <c r="C370" s="132" t="s">
        <v>34</v>
      </c>
      <c r="D370" s="117">
        <v>0</v>
      </c>
      <c r="E370" s="131">
        <f t="shared" si="8"/>
        <v>0</v>
      </c>
    </row>
    <row r="371" spans="1:5" ht="22.5" hidden="1">
      <c r="A371" s="163" t="s">
        <v>180</v>
      </c>
      <c r="B371" s="389">
        <v>1113</v>
      </c>
      <c r="C371" s="132" t="s">
        <v>34</v>
      </c>
      <c r="D371" s="117">
        <v>0</v>
      </c>
      <c r="E371" s="131">
        <f t="shared" si="8"/>
        <v>0</v>
      </c>
    </row>
    <row r="372" spans="1:5" ht="22.5" hidden="1">
      <c r="A372" s="163" t="s">
        <v>181</v>
      </c>
      <c r="B372" s="389">
        <v>1120</v>
      </c>
      <c r="C372" s="132" t="s">
        <v>34</v>
      </c>
      <c r="D372" s="117">
        <v>0</v>
      </c>
      <c r="E372" s="131">
        <f t="shared" si="8"/>
        <v>0</v>
      </c>
    </row>
    <row r="373" spans="1:5" ht="22.5" hidden="1">
      <c r="A373" s="163" t="s">
        <v>182</v>
      </c>
      <c r="B373" s="389">
        <v>1133</v>
      </c>
      <c r="C373" s="132" t="s">
        <v>34</v>
      </c>
      <c r="D373" s="117">
        <v>0</v>
      </c>
      <c r="E373" s="131">
        <f t="shared" si="8"/>
        <v>0</v>
      </c>
    </row>
    <row r="374" spans="1:5" ht="22.5" hidden="1">
      <c r="A374" s="163" t="s">
        <v>183</v>
      </c>
      <c r="B374" s="389">
        <v>1161</v>
      </c>
      <c r="C374" s="132" t="s">
        <v>34</v>
      </c>
      <c r="D374" s="117">
        <v>0</v>
      </c>
      <c r="E374" s="131">
        <f t="shared" si="8"/>
        <v>0</v>
      </c>
    </row>
    <row r="375" spans="1:5" ht="22.5" hidden="1">
      <c r="A375" s="163" t="s">
        <v>184</v>
      </c>
      <c r="B375" s="389">
        <v>1162</v>
      </c>
      <c r="C375" s="132" t="s">
        <v>34</v>
      </c>
      <c r="D375" s="117">
        <v>0</v>
      </c>
      <c r="E375" s="131">
        <f t="shared" si="8"/>
        <v>0</v>
      </c>
    </row>
    <row r="376" spans="1:5" ht="22.5" hidden="1">
      <c r="A376" s="163" t="s">
        <v>185</v>
      </c>
      <c r="B376" s="389">
        <v>1163</v>
      </c>
      <c r="C376" s="132" t="s">
        <v>34</v>
      </c>
      <c r="D376" s="117">
        <v>0</v>
      </c>
      <c r="E376" s="131">
        <f t="shared" si="8"/>
        <v>0</v>
      </c>
    </row>
    <row r="377" spans="1:5" ht="22.5" hidden="1">
      <c r="A377" s="163" t="s">
        <v>186</v>
      </c>
      <c r="B377" s="389">
        <v>1164</v>
      </c>
      <c r="C377" s="132" t="s">
        <v>34</v>
      </c>
      <c r="D377" s="117">
        <v>0</v>
      </c>
      <c r="E377" s="131">
        <f t="shared" si="8"/>
        <v>0</v>
      </c>
    </row>
    <row r="378" spans="1:5" ht="22.5" hidden="1">
      <c r="A378" s="163" t="s">
        <v>187</v>
      </c>
      <c r="B378" s="389">
        <v>1165</v>
      </c>
      <c r="C378" s="132" t="s">
        <v>34</v>
      </c>
      <c r="D378" s="117">
        <v>0</v>
      </c>
      <c r="E378" s="131">
        <f t="shared" si="8"/>
        <v>0</v>
      </c>
    </row>
    <row r="379" spans="1:5" ht="22.5" hidden="1">
      <c r="A379" s="163" t="s">
        <v>188</v>
      </c>
      <c r="B379" s="389">
        <v>1342</v>
      </c>
      <c r="C379" s="132" t="s">
        <v>34</v>
      </c>
      <c r="D379" s="117">
        <v>0</v>
      </c>
      <c r="E379" s="131">
        <f t="shared" si="8"/>
        <v>0</v>
      </c>
    </row>
    <row r="380" spans="1:5" ht="45" hidden="1">
      <c r="A380" s="162" t="s">
        <v>51</v>
      </c>
      <c r="B380" s="389">
        <v>2110</v>
      </c>
      <c r="C380" s="132" t="s">
        <v>34</v>
      </c>
      <c r="D380" s="117">
        <v>0</v>
      </c>
      <c r="E380" s="131">
        <f t="shared" si="8"/>
        <v>0</v>
      </c>
    </row>
    <row r="381" spans="1:5" ht="45" hidden="1">
      <c r="A381" s="162" t="s">
        <v>189</v>
      </c>
      <c r="B381" s="389">
        <v>2133</v>
      </c>
      <c r="C381" s="132" t="s">
        <v>34</v>
      </c>
      <c r="D381" s="117">
        <v>0</v>
      </c>
      <c r="E381" s="131">
        <f t="shared" si="8"/>
        <v>0</v>
      </c>
    </row>
    <row r="382" spans="1:5" ht="22.5" hidden="1">
      <c r="A382" s="165" t="s">
        <v>190</v>
      </c>
      <c r="B382" s="58">
        <v>602100</v>
      </c>
      <c r="C382" s="132" t="s">
        <v>34</v>
      </c>
      <c r="D382" s="133">
        <v>0</v>
      </c>
      <c r="E382" s="131">
        <f t="shared" si="8"/>
        <v>0</v>
      </c>
    </row>
    <row r="383" spans="1:5" ht="90.75" hidden="1" thickBot="1">
      <c r="A383" s="170" t="s">
        <v>196</v>
      </c>
      <c r="B383" s="393"/>
      <c r="C383" s="125" t="s">
        <v>34</v>
      </c>
      <c r="D383" s="125" t="s">
        <v>53</v>
      </c>
      <c r="E383" s="134" t="s">
        <v>53</v>
      </c>
    </row>
    <row r="384" spans="1:5" ht="22.5" hidden="1">
      <c r="A384" s="171" t="s">
        <v>191</v>
      </c>
      <c r="B384" s="406" t="s">
        <v>34</v>
      </c>
      <c r="C384" s="135">
        <f>C386+C427</f>
        <v>57198</v>
      </c>
      <c r="D384" s="135">
        <f>D386+D427</f>
        <v>0</v>
      </c>
      <c r="E384" s="131">
        <f t="shared" si="8"/>
        <v>57198</v>
      </c>
    </row>
    <row r="385" spans="1:5" ht="45" hidden="1">
      <c r="A385" s="163" t="s">
        <v>55</v>
      </c>
      <c r="B385" s="389"/>
      <c r="C385" s="117"/>
      <c r="D385" s="117"/>
      <c r="E385" s="136"/>
    </row>
    <row r="386" spans="1:5" ht="22.5">
      <c r="A386" s="172" t="s">
        <v>56</v>
      </c>
      <c r="B386" s="390">
        <v>2000</v>
      </c>
      <c r="C386" s="115">
        <f>C388+C395+C415+C418+C422+C426</f>
        <v>57198</v>
      </c>
      <c r="D386" s="115">
        <f>D388+D395+D415+D418+D422+D426</f>
        <v>0</v>
      </c>
      <c r="E386" s="116">
        <f t="shared" si="8"/>
        <v>57198</v>
      </c>
    </row>
    <row r="387" spans="1:5" ht="22.5">
      <c r="A387" s="172" t="s">
        <v>57</v>
      </c>
      <c r="B387" s="390">
        <v>1100</v>
      </c>
      <c r="C387" s="115">
        <f>C390+C394+C395+C401+C402+C403+C412</f>
        <v>114396</v>
      </c>
      <c r="D387" s="115">
        <f>D390+D394+D395+D401+D402+D403+D412</f>
        <v>0</v>
      </c>
      <c r="E387" s="116">
        <f t="shared" si="8"/>
        <v>114396</v>
      </c>
    </row>
    <row r="388" spans="1:5" ht="22.5" hidden="1">
      <c r="A388" s="173" t="s">
        <v>58</v>
      </c>
      <c r="B388" s="390">
        <v>2100</v>
      </c>
      <c r="C388" s="115">
        <f>C389+C394</f>
        <v>0</v>
      </c>
      <c r="D388" s="115">
        <f>D389+D394</f>
        <v>0</v>
      </c>
      <c r="E388" s="116">
        <f>SUM(C388,D388)</f>
        <v>0</v>
      </c>
    </row>
    <row r="389" spans="1:5" ht="22.5" hidden="1">
      <c r="A389" s="164" t="s">
        <v>59</v>
      </c>
      <c r="B389" s="390">
        <v>2110</v>
      </c>
      <c r="C389" s="115">
        <f>C391+C392+C393</f>
        <v>0</v>
      </c>
      <c r="D389" s="115">
        <f>D391+D392+D393</f>
        <v>0</v>
      </c>
      <c r="E389" s="116">
        <f>SUM(C389,D389)</f>
        <v>0</v>
      </c>
    </row>
    <row r="390" spans="1:5" ht="23.25" hidden="1">
      <c r="A390" s="174" t="s">
        <v>59</v>
      </c>
      <c r="B390" s="390"/>
      <c r="C390" s="115">
        <f>C391+C392</f>
        <v>0</v>
      </c>
      <c r="D390" s="115">
        <f>D391+D392</f>
        <v>0</v>
      </c>
      <c r="E390" s="116">
        <f t="shared" si="8"/>
        <v>0</v>
      </c>
    </row>
    <row r="391" spans="1:5" ht="22.5" hidden="1">
      <c r="A391" s="163" t="s">
        <v>4</v>
      </c>
      <c r="B391" s="389">
        <v>2111</v>
      </c>
      <c r="C391" s="117">
        <v>0</v>
      </c>
      <c r="D391" s="117">
        <v>0</v>
      </c>
      <c r="E391" s="116">
        <f t="shared" si="8"/>
        <v>0</v>
      </c>
    </row>
    <row r="392" spans="1:5" ht="22.5" hidden="1">
      <c r="A392" s="163" t="s">
        <v>60</v>
      </c>
      <c r="B392" s="389">
        <v>2112</v>
      </c>
      <c r="C392" s="117">
        <v>0</v>
      </c>
      <c r="D392" s="117">
        <v>0</v>
      </c>
      <c r="E392" s="116">
        <f t="shared" si="8"/>
        <v>0</v>
      </c>
    </row>
    <row r="393" spans="1:5" ht="22.5" hidden="1">
      <c r="A393" s="163" t="s">
        <v>192</v>
      </c>
      <c r="B393" s="389">
        <v>2113</v>
      </c>
      <c r="C393" s="117">
        <v>0</v>
      </c>
      <c r="D393" s="117">
        <v>0</v>
      </c>
      <c r="E393" s="116">
        <f t="shared" si="8"/>
        <v>0</v>
      </c>
    </row>
    <row r="394" spans="1:5" ht="22.5" hidden="1">
      <c r="A394" s="164" t="s">
        <v>61</v>
      </c>
      <c r="B394" s="390">
        <v>2120</v>
      </c>
      <c r="C394" s="122">
        <v>0</v>
      </c>
      <c r="D394" s="122">
        <v>0</v>
      </c>
      <c r="E394" s="116">
        <f t="shared" si="8"/>
        <v>0</v>
      </c>
    </row>
    <row r="395" spans="1:5" ht="22.5">
      <c r="A395" s="164" t="s">
        <v>193</v>
      </c>
      <c r="B395" s="390">
        <v>2200</v>
      </c>
      <c r="C395" s="115">
        <f>C396+C397+C398+C399+C401+C412+C403</f>
        <v>57198</v>
      </c>
      <c r="D395" s="115">
        <f>D396+D397+D398+D399+D401+D412+D403</f>
        <v>0</v>
      </c>
      <c r="E395" s="116">
        <f t="shared" si="8"/>
        <v>57198</v>
      </c>
    </row>
    <row r="396" spans="1:5" ht="22.5" hidden="1">
      <c r="A396" s="175" t="s">
        <v>26</v>
      </c>
      <c r="B396" s="397">
        <v>2210</v>
      </c>
      <c r="C396" s="137">
        <v>0</v>
      </c>
      <c r="D396" s="137">
        <v>0</v>
      </c>
      <c r="E396" s="131">
        <f t="shared" si="8"/>
        <v>0</v>
      </c>
    </row>
    <row r="397" spans="1:5" ht="22.5" hidden="1">
      <c r="A397" s="163" t="s">
        <v>16</v>
      </c>
      <c r="B397" s="389">
        <v>2220</v>
      </c>
      <c r="C397" s="117">
        <v>0</v>
      </c>
      <c r="D397" s="117">
        <v>0</v>
      </c>
      <c r="E397" s="116">
        <f t="shared" si="8"/>
        <v>0</v>
      </c>
    </row>
    <row r="398" spans="1:5" ht="22.5" hidden="1">
      <c r="A398" s="162" t="s">
        <v>17</v>
      </c>
      <c r="B398" s="389">
        <v>2230</v>
      </c>
      <c r="C398" s="117">
        <v>0</v>
      </c>
      <c r="D398" s="117">
        <v>0</v>
      </c>
      <c r="E398" s="116">
        <f t="shared" si="8"/>
        <v>0</v>
      </c>
    </row>
    <row r="399" spans="1:5" ht="22.5" hidden="1">
      <c r="A399" s="163" t="s">
        <v>63</v>
      </c>
      <c r="B399" s="389">
        <v>2240</v>
      </c>
      <c r="C399" s="117">
        <v>0</v>
      </c>
      <c r="D399" s="117">
        <v>0</v>
      </c>
      <c r="E399" s="116">
        <f t="shared" si="8"/>
        <v>0</v>
      </c>
    </row>
    <row r="400" spans="1:5" ht="22.5" hidden="1">
      <c r="A400" s="163"/>
      <c r="B400" s="389"/>
      <c r="C400" s="117">
        <v>0</v>
      </c>
      <c r="D400" s="117">
        <v>0</v>
      </c>
      <c r="E400" s="116">
        <f t="shared" si="8"/>
        <v>0</v>
      </c>
    </row>
    <row r="401" spans="1:5" ht="22.5" hidden="1">
      <c r="A401" s="163" t="s">
        <v>7</v>
      </c>
      <c r="B401" s="389">
        <v>2250</v>
      </c>
      <c r="C401" s="117">
        <v>0</v>
      </c>
      <c r="D401" s="117">
        <v>0</v>
      </c>
      <c r="E401" s="116">
        <f t="shared" si="8"/>
        <v>0</v>
      </c>
    </row>
    <row r="402" spans="1:5" ht="22.5" hidden="1">
      <c r="A402" s="163" t="s">
        <v>64</v>
      </c>
      <c r="B402" s="389">
        <v>2260</v>
      </c>
      <c r="C402" s="117">
        <v>0</v>
      </c>
      <c r="D402" s="117">
        <v>0</v>
      </c>
      <c r="E402" s="116">
        <f t="shared" si="8"/>
        <v>0</v>
      </c>
    </row>
    <row r="403" spans="1:5" ht="22.5">
      <c r="A403" s="164" t="s">
        <v>65</v>
      </c>
      <c r="B403" s="390">
        <v>2270</v>
      </c>
      <c r="C403" s="115">
        <f>C404+C405+C407+C408+C410+C411</f>
        <v>57198</v>
      </c>
      <c r="D403" s="115">
        <f>D404+D405+D407+D408+D410+D411</f>
        <v>0</v>
      </c>
      <c r="E403" s="116">
        <f>E404+E405+E407+E408+E410+E411</f>
        <v>57198</v>
      </c>
    </row>
    <row r="404" spans="1:5" ht="22.5">
      <c r="A404" s="163" t="s">
        <v>5</v>
      </c>
      <c r="B404" s="389">
        <v>2271</v>
      </c>
      <c r="C404" s="117">
        <v>12138</v>
      </c>
      <c r="D404" s="117">
        <v>0</v>
      </c>
      <c r="E404" s="116">
        <f t="shared" si="8"/>
        <v>12138</v>
      </c>
    </row>
    <row r="405" spans="1:5" ht="22.5">
      <c r="A405" s="163" t="s">
        <v>66</v>
      </c>
      <c r="B405" s="389">
        <v>2272</v>
      </c>
      <c r="C405" s="117">
        <v>4948</v>
      </c>
      <c r="D405" s="117">
        <v>0</v>
      </c>
      <c r="E405" s="116">
        <f t="shared" si="8"/>
        <v>4948</v>
      </c>
    </row>
    <row r="406" spans="1:5" ht="22.5" hidden="1">
      <c r="A406" s="176">
        <v>1</v>
      </c>
      <c r="B406" s="144">
        <v>2</v>
      </c>
      <c r="C406" s="138"/>
      <c r="D406" s="139">
        <v>4</v>
      </c>
      <c r="E406" s="140">
        <v>5</v>
      </c>
    </row>
    <row r="407" spans="1:5" ht="22.5">
      <c r="A407" s="163" t="s">
        <v>67</v>
      </c>
      <c r="B407" s="389">
        <v>2273</v>
      </c>
      <c r="C407" s="117">
        <v>39695</v>
      </c>
      <c r="D407" s="117">
        <v>0</v>
      </c>
      <c r="E407" s="116">
        <f t="shared" si="8"/>
        <v>39695</v>
      </c>
    </row>
    <row r="408" spans="1:5" ht="22.5" hidden="1">
      <c r="A408" s="163" t="s">
        <v>6</v>
      </c>
      <c r="B408" s="389">
        <v>2274</v>
      </c>
      <c r="C408" s="117"/>
      <c r="D408" s="117">
        <v>0</v>
      </c>
      <c r="E408" s="116">
        <f t="shared" si="8"/>
        <v>0</v>
      </c>
    </row>
    <row r="409" spans="1:5" ht="22.5" hidden="1">
      <c r="A409" s="163" t="s">
        <v>198</v>
      </c>
      <c r="B409" s="389"/>
      <c r="C409" s="117"/>
      <c r="D409" s="117">
        <v>0</v>
      </c>
      <c r="E409" s="116">
        <f t="shared" si="8"/>
        <v>0</v>
      </c>
    </row>
    <row r="410" spans="1:5" ht="45.75" thickBot="1">
      <c r="A410" s="167" t="s">
        <v>69</v>
      </c>
      <c r="B410" s="393">
        <v>2275</v>
      </c>
      <c r="C410" s="126">
        <v>417</v>
      </c>
      <c r="D410" s="126">
        <v>0</v>
      </c>
      <c r="E410" s="127">
        <f t="shared" si="8"/>
        <v>417</v>
      </c>
    </row>
    <row r="411" spans="1:5" ht="22.5" hidden="1">
      <c r="A411" s="175" t="s">
        <v>70</v>
      </c>
      <c r="B411" s="397">
        <v>2276</v>
      </c>
      <c r="C411" s="137">
        <v>0</v>
      </c>
      <c r="D411" s="137">
        <v>0</v>
      </c>
      <c r="E411" s="131">
        <f t="shared" si="8"/>
        <v>0</v>
      </c>
    </row>
    <row r="412" spans="1:5" ht="45" hidden="1">
      <c r="A412" s="163" t="s">
        <v>71</v>
      </c>
      <c r="B412" s="389">
        <v>2280</v>
      </c>
      <c r="C412" s="115">
        <f>C413+C414</f>
        <v>0</v>
      </c>
      <c r="D412" s="115">
        <f>D413+D414</f>
        <v>0</v>
      </c>
      <c r="E412" s="116">
        <f t="shared" si="8"/>
        <v>0</v>
      </c>
    </row>
    <row r="413" spans="1:5" ht="45" hidden="1">
      <c r="A413" s="163" t="s">
        <v>72</v>
      </c>
      <c r="B413" s="389">
        <v>2281</v>
      </c>
      <c r="C413" s="117">
        <v>0</v>
      </c>
      <c r="D413" s="117">
        <v>0</v>
      </c>
      <c r="E413" s="116">
        <f t="shared" si="8"/>
        <v>0</v>
      </c>
    </row>
    <row r="414" spans="1:5" ht="67.5" hidden="1">
      <c r="A414" s="178" t="s">
        <v>73</v>
      </c>
      <c r="B414" s="407">
        <v>2282</v>
      </c>
      <c r="C414" s="122">
        <v>0</v>
      </c>
      <c r="D414" s="122">
        <v>0</v>
      </c>
      <c r="E414" s="116">
        <f t="shared" si="8"/>
        <v>0</v>
      </c>
    </row>
    <row r="415" spans="1:5" ht="22.5" hidden="1">
      <c r="A415" s="164" t="s">
        <v>74</v>
      </c>
      <c r="B415" s="390">
        <v>2400</v>
      </c>
      <c r="C415" s="115">
        <f>C416+C417</f>
        <v>0</v>
      </c>
      <c r="D415" s="115">
        <f>D416+D417</f>
        <v>0</v>
      </c>
      <c r="E415" s="116">
        <f t="shared" si="8"/>
        <v>0</v>
      </c>
    </row>
    <row r="416" spans="1:5" ht="22.5" hidden="1">
      <c r="A416" s="163" t="s">
        <v>75</v>
      </c>
      <c r="B416" s="389">
        <v>2410</v>
      </c>
      <c r="C416" s="117">
        <v>0</v>
      </c>
      <c r="D416" s="117">
        <v>0</v>
      </c>
      <c r="E416" s="116">
        <f>C416+D416</f>
        <v>0</v>
      </c>
    </row>
    <row r="417" spans="1:5" ht="22.5" hidden="1">
      <c r="A417" s="163" t="s">
        <v>76</v>
      </c>
      <c r="B417" s="389">
        <v>2420</v>
      </c>
      <c r="C417" s="117">
        <v>0</v>
      </c>
      <c r="D417" s="117">
        <v>0</v>
      </c>
      <c r="E417" s="116">
        <f>C417+D417</f>
        <v>0</v>
      </c>
    </row>
    <row r="418" spans="1:5" ht="22.5" hidden="1">
      <c r="A418" s="164" t="s">
        <v>77</v>
      </c>
      <c r="B418" s="390">
        <v>2600</v>
      </c>
      <c r="C418" s="115">
        <f>C419+C420+C421</f>
        <v>0</v>
      </c>
      <c r="D418" s="115">
        <f>D419+D420+D421</f>
        <v>0</v>
      </c>
      <c r="E418" s="116">
        <f t="shared" si="8"/>
        <v>0</v>
      </c>
    </row>
    <row r="419" spans="1:5" ht="45" hidden="1">
      <c r="A419" s="163" t="s">
        <v>78</v>
      </c>
      <c r="B419" s="389">
        <v>2610</v>
      </c>
      <c r="C419" s="117">
        <v>0</v>
      </c>
      <c r="D419" s="117">
        <v>0</v>
      </c>
      <c r="E419" s="116">
        <f t="shared" si="8"/>
        <v>0</v>
      </c>
    </row>
    <row r="420" spans="1:5" ht="45" hidden="1">
      <c r="A420" s="163" t="s">
        <v>79</v>
      </c>
      <c r="B420" s="389">
        <v>2620</v>
      </c>
      <c r="C420" s="117">
        <v>0</v>
      </c>
      <c r="D420" s="117">
        <v>0</v>
      </c>
      <c r="E420" s="116">
        <f t="shared" si="8"/>
        <v>0</v>
      </c>
    </row>
    <row r="421" spans="1:5" ht="45" hidden="1">
      <c r="A421" s="163" t="s">
        <v>80</v>
      </c>
      <c r="B421" s="389">
        <v>2630</v>
      </c>
      <c r="C421" s="117">
        <v>0</v>
      </c>
      <c r="D421" s="117">
        <v>0</v>
      </c>
      <c r="E421" s="116">
        <f t="shared" si="8"/>
        <v>0</v>
      </c>
    </row>
    <row r="422" spans="1:5" ht="22.5" hidden="1">
      <c r="A422" s="164" t="s">
        <v>81</v>
      </c>
      <c r="B422" s="390">
        <v>2700</v>
      </c>
      <c r="C422" s="115">
        <f>C423+C424+C425</f>
        <v>0</v>
      </c>
      <c r="D422" s="115">
        <f>D423+D424+D425</f>
        <v>0</v>
      </c>
      <c r="E422" s="116">
        <f t="shared" si="8"/>
        <v>0</v>
      </c>
    </row>
    <row r="423" spans="1:5" ht="22.5" hidden="1">
      <c r="A423" s="163" t="s">
        <v>82</v>
      </c>
      <c r="B423" s="389">
        <v>2710</v>
      </c>
      <c r="C423" s="117">
        <v>0</v>
      </c>
      <c r="D423" s="117">
        <v>0</v>
      </c>
      <c r="E423" s="116">
        <f t="shared" si="8"/>
        <v>0</v>
      </c>
    </row>
    <row r="424" spans="1:5" ht="22.5" hidden="1">
      <c r="A424" s="163" t="s">
        <v>83</v>
      </c>
      <c r="B424" s="389">
        <v>2720</v>
      </c>
      <c r="C424" s="117">
        <v>0</v>
      </c>
      <c r="D424" s="117">
        <v>0</v>
      </c>
      <c r="E424" s="116">
        <f t="shared" ref="E424:E452" si="9">SUM(C424,D424)</f>
        <v>0</v>
      </c>
    </row>
    <row r="425" spans="1:5" ht="22.5" hidden="1">
      <c r="A425" s="163" t="s">
        <v>84</v>
      </c>
      <c r="B425" s="389">
        <v>2730</v>
      </c>
      <c r="C425" s="117">
        <v>0</v>
      </c>
      <c r="D425" s="117">
        <v>0</v>
      </c>
      <c r="E425" s="116">
        <f t="shared" si="9"/>
        <v>0</v>
      </c>
    </row>
    <row r="426" spans="1:5" ht="22.5" hidden="1">
      <c r="A426" s="164" t="s">
        <v>24</v>
      </c>
      <c r="B426" s="390">
        <v>2800</v>
      </c>
      <c r="C426" s="122">
        <v>0</v>
      </c>
      <c r="D426" s="122">
        <v>0</v>
      </c>
      <c r="E426" s="116">
        <f t="shared" si="9"/>
        <v>0</v>
      </c>
    </row>
    <row r="427" spans="1:5" ht="22.5" hidden="1">
      <c r="A427" s="172" t="s">
        <v>85</v>
      </c>
      <c r="B427" s="390">
        <v>3000</v>
      </c>
      <c r="C427" s="115">
        <f>C428+C430+C433+C436+C442</f>
        <v>0</v>
      </c>
      <c r="D427" s="115">
        <f>D428+D430+D433+D436+D442</f>
        <v>0</v>
      </c>
      <c r="E427" s="116">
        <f t="shared" si="9"/>
        <v>0</v>
      </c>
    </row>
    <row r="428" spans="1:5" ht="22.5" hidden="1">
      <c r="A428" s="164" t="s">
        <v>86</v>
      </c>
      <c r="B428" s="390">
        <v>3100</v>
      </c>
      <c r="C428" s="115">
        <f>C429</f>
        <v>0</v>
      </c>
      <c r="D428" s="115">
        <f>D429</f>
        <v>0</v>
      </c>
      <c r="E428" s="116">
        <f t="shared" si="9"/>
        <v>0</v>
      </c>
    </row>
    <row r="429" spans="1:5" ht="45" hidden="1">
      <c r="A429" s="162" t="s">
        <v>51</v>
      </c>
      <c r="B429" s="389">
        <v>3110</v>
      </c>
      <c r="C429" s="117">
        <v>0</v>
      </c>
      <c r="D429" s="117">
        <v>0</v>
      </c>
      <c r="E429" s="116">
        <f t="shared" si="9"/>
        <v>0</v>
      </c>
    </row>
    <row r="430" spans="1:5" ht="22.5" hidden="1">
      <c r="A430" s="164" t="s">
        <v>87</v>
      </c>
      <c r="B430" s="390">
        <v>3120</v>
      </c>
      <c r="C430" s="115">
        <f>C431+C432</f>
        <v>0</v>
      </c>
      <c r="D430" s="115">
        <f>D431+D432</f>
        <v>0</v>
      </c>
      <c r="E430" s="116">
        <f t="shared" si="9"/>
        <v>0</v>
      </c>
    </row>
    <row r="431" spans="1:5" ht="22.5" hidden="1">
      <c r="A431" s="163" t="s">
        <v>88</v>
      </c>
      <c r="B431" s="389">
        <v>3121</v>
      </c>
      <c r="C431" s="117">
        <v>0</v>
      </c>
      <c r="D431" s="117">
        <v>0</v>
      </c>
      <c r="E431" s="116">
        <f t="shared" si="9"/>
        <v>0</v>
      </c>
    </row>
    <row r="432" spans="1:5" ht="45" hidden="1">
      <c r="A432" s="163" t="s">
        <v>194</v>
      </c>
      <c r="B432" s="389">
        <v>3122</v>
      </c>
      <c r="C432" s="117">
        <v>0</v>
      </c>
      <c r="D432" s="117">
        <v>0</v>
      </c>
      <c r="E432" s="116">
        <f t="shared" si="9"/>
        <v>0</v>
      </c>
    </row>
    <row r="433" spans="1:5" ht="22.5" hidden="1">
      <c r="A433" s="164" t="s">
        <v>25</v>
      </c>
      <c r="B433" s="390">
        <v>3130</v>
      </c>
      <c r="C433" s="115">
        <f>C434+C435</f>
        <v>0</v>
      </c>
      <c r="D433" s="115">
        <f>D434+D435</f>
        <v>0</v>
      </c>
      <c r="E433" s="116">
        <f t="shared" si="9"/>
        <v>0</v>
      </c>
    </row>
    <row r="434" spans="1:5" ht="22.5" hidden="1">
      <c r="A434" s="162" t="s">
        <v>89</v>
      </c>
      <c r="B434" s="389">
        <v>3131</v>
      </c>
      <c r="C434" s="117">
        <v>0</v>
      </c>
      <c r="D434" s="117">
        <v>0</v>
      </c>
      <c r="E434" s="116">
        <f t="shared" si="9"/>
        <v>0</v>
      </c>
    </row>
    <row r="435" spans="1:5" ht="22.5" hidden="1">
      <c r="A435" s="162" t="s">
        <v>90</v>
      </c>
      <c r="B435" s="389">
        <v>3132</v>
      </c>
      <c r="C435" s="117">
        <v>0</v>
      </c>
      <c r="D435" s="117">
        <v>0</v>
      </c>
      <c r="E435" s="116">
        <f t="shared" si="9"/>
        <v>0</v>
      </c>
    </row>
    <row r="436" spans="1:5" ht="22.5" hidden="1">
      <c r="A436" s="173" t="s">
        <v>91</v>
      </c>
      <c r="B436" s="390">
        <v>3140</v>
      </c>
      <c r="C436" s="115">
        <f>C437+C438</f>
        <v>0</v>
      </c>
      <c r="D436" s="115">
        <f>D437+D438</f>
        <v>0</v>
      </c>
      <c r="E436" s="116">
        <f t="shared" si="9"/>
        <v>0</v>
      </c>
    </row>
    <row r="437" spans="1:5" ht="22.5" hidden="1">
      <c r="A437" s="162" t="s">
        <v>92</v>
      </c>
      <c r="B437" s="389">
        <v>3141</v>
      </c>
      <c r="C437" s="117">
        <v>0</v>
      </c>
      <c r="D437" s="117">
        <v>0</v>
      </c>
      <c r="E437" s="116">
        <f t="shared" si="9"/>
        <v>0</v>
      </c>
    </row>
    <row r="438" spans="1:5" ht="22.5" hidden="1">
      <c r="A438" s="162" t="s">
        <v>93</v>
      </c>
      <c r="B438" s="389">
        <v>3142</v>
      </c>
      <c r="C438" s="117">
        <v>0</v>
      </c>
      <c r="D438" s="117">
        <v>0</v>
      </c>
      <c r="E438" s="116">
        <f t="shared" si="9"/>
        <v>0</v>
      </c>
    </row>
    <row r="439" spans="1:5" ht="45" hidden="1">
      <c r="A439" s="162" t="s">
        <v>94</v>
      </c>
      <c r="B439" s="389">
        <v>3143</v>
      </c>
      <c r="C439" s="117">
        <v>0</v>
      </c>
      <c r="D439" s="117">
        <v>0</v>
      </c>
      <c r="E439" s="116">
        <f t="shared" si="9"/>
        <v>0</v>
      </c>
    </row>
    <row r="440" spans="1:5" ht="22.5" hidden="1">
      <c r="A440" s="163" t="s">
        <v>95</v>
      </c>
      <c r="B440" s="389">
        <v>3150</v>
      </c>
      <c r="C440" s="117">
        <v>0</v>
      </c>
      <c r="D440" s="117">
        <v>0</v>
      </c>
      <c r="E440" s="116">
        <f t="shared" si="9"/>
        <v>0</v>
      </c>
    </row>
    <row r="441" spans="1:5" ht="22.5" hidden="1">
      <c r="A441" s="163" t="s">
        <v>96</v>
      </c>
      <c r="B441" s="389">
        <v>3160</v>
      </c>
      <c r="C441" s="117">
        <v>0</v>
      </c>
      <c r="D441" s="117">
        <v>0</v>
      </c>
      <c r="E441" s="116">
        <f t="shared" si="9"/>
        <v>0</v>
      </c>
    </row>
    <row r="442" spans="1:5" ht="22.5" hidden="1">
      <c r="A442" s="164" t="s">
        <v>97</v>
      </c>
      <c r="B442" s="390">
        <v>3200</v>
      </c>
      <c r="C442" s="115">
        <f>C443+C444+C445+C446+C447</f>
        <v>0</v>
      </c>
      <c r="D442" s="115">
        <f>D443+D444+D445+D446+D447</f>
        <v>0</v>
      </c>
      <c r="E442" s="116">
        <f t="shared" si="9"/>
        <v>0</v>
      </c>
    </row>
    <row r="443" spans="1:5" ht="45" hidden="1">
      <c r="A443" s="178" t="s">
        <v>98</v>
      </c>
      <c r="B443" s="407">
        <v>3210</v>
      </c>
      <c r="C443" s="122">
        <v>0</v>
      </c>
      <c r="D443" s="122">
        <v>0</v>
      </c>
      <c r="E443" s="116">
        <f t="shared" si="9"/>
        <v>0</v>
      </c>
    </row>
    <row r="444" spans="1:5" ht="45" hidden="1">
      <c r="A444" s="163" t="s">
        <v>99</v>
      </c>
      <c r="B444" s="389">
        <v>3220</v>
      </c>
      <c r="C444" s="117">
        <v>0</v>
      </c>
      <c r="D444" s="117">
        <v>0</v>
      </c>
      <c r="E444" s="116">
        <f t="shared" si="9"/>
        <v>0</v>
      </c>
    </row>
    <row r="445" spans="1:5" ht="45" hidden="1">
      <c r="A445" s="163" t="s">
        <v>100</v>
      </c>
      <c r="B445" s="389">
        <v>3230</v>
      </c>
      <c r="C445" s="117">
        <v>0</v>
      </c>
      <c r="D445" s="117">
        <v>0</v>
      </c>
      <c r="E445" s="116">
        <f t="shared" si="9"/>
        <v>0</v>
      </c>
    </row>
    <row r="446" spans="1:5" ht="22.5" hidden="1">
      <c r="A446" s="163" t="s">
        <v>101</v>
      </c>
      <c r="B446" s="389">
        <v>3240</v>
      </c>
      <c r="C446" s="117">
        <v>0</v>
      </c>
      <c r="D446" s="117">
        <v>0</v>
      </c>
      <c r="E446" s="116">
        <f t="shared" si="9"/>
        <v>0</v>
      </c>
    </row>
    <row r="447" spans="1:5" ht="22.5" hidden="1">
      <c r="A447" s="179" t="s">
        <v>102</v>
      </c>
      <c r="B447" s="58">
        <v>4110</v>
      </c>
      <c r="C447" s="117">
        <v>0</v>
      </c>
      <c r="D447" s="117">
        <v>0</v>
      </c>
      <c r="E447" s="116">
        <f t="shared" si="9"/>
        <v>0</v>
      </c>
    </row>
    <row r="448" spans="1:5" ht="45" hidden="1">
      <c r="A448" s="180" t="s">
        <v>103</v>
      </c>
      <c r="B448" s="58">
        <v>4111</v>
      </c>
      <c r="C448" s="117">
        <v>0</v>
      </c>
      <c r="D448" s="117">
        <v>0</v>
      </c>
      <c r="E448" s="116">
        <f t="shared" si="9"/>
        <v>0</v>
      </c>
    </row>
    <row r="449" spans="1:6" ht="45" hidden="1">
      <c r="A449" s="180" t="s">
        <v>104</v>
      </c>
      <c r="B449" s="58">
        <v>4112</v>
      </c>
      <c r="C449" s="117">
        <v>0</v>
      </c>
      <c r="D449" s="117">
        <v>0</v>
      </c>
      <c r="E449" s="116">
        <f t="shared" si="9"/>
        <v>0</v>
      </c>
    </row>
    <row r="450" spans="1:6" ht="22.5" hidden="1">
      <c r="A450" s="180" t="s">
        <v>105</v>
      </c>
      <c r="B450" s="58">
        <v>4113</v>
      </c>
      <c r="C450" s="117">
        <v>0</v>
      </c>
      <c r="D450" s="117">
        <v>0</v>
      </c>
      <c r="E450" s="116">
        <f t="shared" si="9"/>
        <v>0</v>
      </c>
    </row>
    <row r="451" spans="1:6" ht="22.5" hidden="1">
      <c r="A451" s="179" t="s">
        <v>106</v>
      </c>
      <c r="B451" s="58">
        <v>4210</v>
      </c>
      <c r="C451" s="117">
        <v>0</v>
      </c>
      <c r="D451" s="117">
        <v>0</v>
      </c>
      <c r="E451" s="116">
        <f>SUM(C451,D451)</f>
        <v>0</v>
      </c>
    </row>
    <row r="452" spans="1:6" ht="23.25" hidden="1" thickBot="1">
      <c r="A452" s="181" t="s">
        <v>107</v>
      </c>
      <c r="B452" s="408">
        <v>9000</v>
      </c>
      <c r="C452" s="126">
        <v>0</v>
      </c>
      <c r="D452" s="126">
        <v>0</v>
      </c>
      <c r="E452" s="127">
        <f t="shared" si="9"/>
        <v>0</v>
      </c>
    </row>
    <row r="454" spans="1:6" ht="36.75" hidden="1" customHeight="1">
      <c r="A454" s="598" t="s">
        <v>200</v>
      </c>
      <c r="B454" s="599"/>
      <c r="C454" s="599"/>
      <c r="D454" s="599"/>
      <c r="E454" s="600"/>
      <c r="F454" s="409"/>
    </row>
    <row r="455" spans="1:6" ht="51.75" hidden="1" customHeight="1" thickBot="1">
      <c r="A455" s="601" t="s">
        <v>199</v>
      </c>
      <c r="B455" s="602"/>
      <c r="C455" s="602"/>
      <c r="D455" s="602"/>
      <c r="E455" s="603"/>
      <c r="F455" s="410"/>
    </row>
    <row r="456" spans="1:6" ht="21" hidden="1" thickBot="1">
      <c r="A456" s="326"/>
      <c r="B456" s="327"/>
      <c r="C456" s="61"/>
      <c r="D456" s="62"/>
      <c r="E456" s="328" t="s">
        <v>165</v>
      </c>
    </row>
    <row r="457" spans="1:6" ht="22.5" hidden="1">
      <c r="A457" s="594" t="s">
        <v>18</v>
      </c>
      <c r="B457" s="565" t="s">
        <v>19</v>
      </c>
      <c r="C457" s="596" t="s">
        <v>20</v>
      </c>
      <c r="D457" s="597"/>
      <c r="E457" s="85"/>
    </row>
    <row r="458" spans="1:6" ht="45.75" hidden="1" thickBot="1">
      <c r="A458" s="595"/>
      <c r="B458" s="566"/>
      <c r="C458" s="182" t="s">
        <v>31</v>
      </c>
      <c r="D458" s="183" t="s">
        <v>32</v>
      </c>
      <c r="E458" s="86" t="s">
        <v>33</v>
      </c>
    </row>
    <row r="459" spans="1:6" ht="19.5" hidden="1" thickBot="1">
      <c r="A459" s="84">
        <v>1</v>
      </c>
      <c r="B459" s="83">
        <v>2</v>
      </c>
      <c r="C459" s="81">
        <v>3</v>
      </c>
      <c r="D459" s="80">
        <v>4</v>
      </c>
      <c r="E459" s="491">
        <v>5</v>
      </c>
    </row>
    <row r="460" spans="1:6" ht="33" hidden="1">
      <c r="A460" s="63" t="s">
        <v>21</v>
      </c>
      <c r="B460" s="329" t="s">
        <v>34</v>
      </c>
      <c r="C460" s="428">
        <f>C462</f>
        <v>0</v>
      </c>
      <c r="D460" s="429">
        <f>D463</f>
        <v>0</v>
      </c>
      <c r="E460" s="430">
        <f>SUM(C460,D460)</f>
        <v>0</v>
      </c>
    </row>
    <row r="461" spans="1:6" ht="22.5" hidden="1">
      <c r="A461" s="155"/>
      <c r="B461" s="330"/>
      <c r="C461" s="431"/>
      <c r="D461" s="432"/>
      <c r="E461" s="433"/>
    </row>
    <row r="462" spans="1:6" ht="51" hidden="1">
      <c r="A462" s="64" t="s">
        <v>35</v>
      </c>
      <c r="B462" s="330" t="s">
        <v>34</v>
      </c>
      <c r="C462" s="431">
        <f>C463</f>
        <v>0</v>
      </c>
      <c r="D462" s="434" t="s">
        <v>34</v>
      </c>
      <c r="E462" s="433">
        <f>SUM(C462,D462)</f>
        <v>0</v>
      </c>
    </row>
    <row r="463" spans="1:6" ht="23.25" hidden="1" thickBot="1">
      <c r="A463" s="65" t="s">
        <v>54</v>
      </c>
      <c r="B463" s="331" t="s">
        <v>34</v>
      </c>
      <c r="C463" s="435">
        <f>C465</f>
        <v>0</v>
      </c>
      <c r="D463" s="436">
        <f>D465</f>
        <v>0</v>
      </c>
      <c r="E463" s="437">
        <f>SUM(C463,D463)</f>
        <v>0</v>
      </c>
    </row>
    <row r="464" spans="1:6" ht="23.25" hidden="1" thickBot="1">
      <c r="A464" s="156" t="s">
        <v>55</v>
      </c>
      <c r="B464" s="332"/>
      <c r="C464" s="438"/>
      <c r="D464" s="439"/>
      <c r="E464" s="440"/>
    </row>
    <row r="465" spans="1:5" ht="33.75" hidden="1" thickBot="1">
      <c r="A465" s="66" t="s">
        <v>56</v>
      </c>
      <c r="B465" s="411">
        <v>2000</v>
      </c>
      <c r="C465" s="441">
        <f>C466</f>
        <v>0</v>
      </c>
      <c r="D465" s="442">
        <f>D466</f>
        <v>0</v>
      </c>
      <c r="E465" s="443">
        <f>SUM(C465,D465)</f>
        <v>0</v>
      </c>
    </row>
    <row r="466" spans="1:5" ht="23.25" hidden="1" thickBot="1">
      <c r="A466" s="161" t="s">
        <v>81</v>
      </c>
      <c r="B466" s="412">
        <v>2700</v>
      </c>
      <c r="C466" s="435">
        <f>C467+C468+C470</f>
        <v>0</v>
      </c>
      <c r="D466" s="436">
        <f>D467+D468+D470</f>
        <v>0</v>
      </c>
      <c r="E466" s="437">
        <f>SUM(C466,D466)</f>
        <v>0</v>
      </c>
    </row>
    <row r="467" spans="1:5" ht="23.25" hidden="1" thickBot="1">
      <c r="A467" s="157" t="s">
        <v>82</v>
      </c>
      <c r="B467" s="413">
        <v>2710</v>
      </c>
      <c r="C467" s="438">
        <v>0</v>
      </c>
      <c r="D467" s="439">
        <v>0</v>
      </c>
      <c r="E467" s="440">
        <f>SUM(C467,D467)</f>
        <v>0</v>
      </c>
    </row>
    <row r="468" spans="1:5" ht="26.25" hidden="1" thickBot="1">
      <c r="A468" s="153" t="s">
        <v>84</v>
      </c>
      <c r="B468" s="389">
        <v>2730</v>
      </c>
      <c r="C468" s="489"/>
      <c r="D468" s="444">
        <v>0</v>
      </c>
      <c r="E468" s="445">
        <f>SUM(C468,D468)</f>
        <v>0</v>
      </c>
    </row>
  </sheetData>
  <mergeCells count="42">
    <mergeCell ref="A457:A458"/>
    <mergeCell ref="B457:B458"/>
    <mergeCell ref="C457:D457"/>
    <mergeCell ref="A454:E454"/>
    <mergeCell ref="A455:E455"/>
    <mergeCell ref="A344:A345"/>
    <mergeCell ref="B344:B345"/>
    <mergeCell ref="C344:D344"/>
    <mergeCell ref="B177:B178"/>
    <mergeCell ref="C177:D177"/>
    <mergeCell ref="A228:E228"/>
    <mergeCell ref="A341:E341"/>
    <mergeCell ref="A342:E343"/>
    <mergeCell ref="A229:E229"/>
    <mergeCell ref="A230:A231"/>
    <mergeCell ref="A2:E2"/>
    <mergeCell ref="A136:A137"/>
    <mergeCell ref="A3:E3"/>
    <mergeCell ref="A4:D4"/>
    <mergeCell ref="A7:A8"/>
    <mergeCell ref="B7:B8"/>
    <mergeCell ref="C7:D7"/>
    <mergeCell ref="A106:A107"/>
    <mergeCell ref="B106:B107"/>
    <mergeCell ref="C106:D106"/>
    <mergeCell ref="A120:E120"/>
    <mergeCell ref="A121:A122"/>
    <mergeCell ref="B121:B122"/>
    <mergeCell ref="A5:E5"/>
    <mergeCell ref="A6:E6"/>
    <mergeCell ref="A118:E118"/>
    <mergeCell ref="A119:E119"/>
    <mergeCell ref="E106:E107"/>
    <mergeCell ref="A103:E103"/>
    <mergeCell ref="A104:E104"/>
    <mergeCell ref="C121:D121"/>
    <mergeCell ref="E121:E122"/>
    <mergeCell ref="E177:E178"/>
    <mergeCell ref="B230:B231"/>
    <mergeCell ref="C230:D230"/>
    <mergeCell ref="A193:A194"/>
    <mergeCell ref="A177:A178"/>
  </mergeCells>
  <phoneticPr fontId="11" type="noConversion"/>
  <hyperlinks>
    <hyperlink ref="A243" r:id="rId1" display="https://docs.dtkt.ua/doc/2269-12"/>
    <hyperlink ref="A357" r:id="rId2" display="https://docs.dtkt.ua/doc/2269-12"/>
  </hyperlinks>
  <pageMargins left="0.70866141732283472" right="0.70866141732283472" top="0.74803149606299213" bottom="0.74803149606299213" header="0.31496062992125984" footer="0.31496062992125984"/>
  <pageSetup paperSize="9" scale="49" orientation="portrait" r:id="rId3"/>
  <rowBreaks count="4" manualBreakCount="4">
    <brk id="35" max="16383" man="1"/>
    <brk id="117" max="4" man="1"/>
    <brk id="223" max="4" man="1"/>
    <brk id="340" max="4" man="1"/>
  </rowBreaks>
  <colBreaks count="1" manualBreakCount="1">
    <brk id="5" max="4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9"/>
  <sheetViews>
    <sheetView view="pageBreakPreview" zoomScaleSheetLayoutView="100" workbookViewId="0">
      <selection activeCell="D5" sqref="D5:F9"/>
    </sheetView>
  </sheetViews>
  <sheetFormatPr defaultRowHeight="15"/>
  <cols>
    <col min="2" max="2" width="26.42578125" customWidth="1"/>
    <col min="3" max="3" width="19.28515625" hidden="1" customWidth="1"/>
    <col min="4" max="4" width="16.42578125" customWidth="1"/>
    <col min="5" max="5" width="21.42578125" hidden="1" customWidth="1"/>
    <col min="6" max="6" width="20.140625" customWidth="1"/>
    <col min="7" max="7" width="18" customWidth="1"/>
    <col min="8" max="8" width="23.85546875" customWidth="1"/>
  </cols>
  <sheetData>
    <row r="1" spans="1:8" ht="15.75" thickBot="1"/>
    <row r="2" spans="1:8" ht="18.75" customHeight="1">
      <c r="A2" s="606" t="s">
        <v>0</v>
      </c>
      <c r="B2" s="606" t="s">
        <v>1</v>
      </c>
      <c r="C2" s="1">
        <v>2018</v>
      </c>
      <c r="D2" s="4">
        <v>2020</v>
      </c>
      <c r="E2" s="606" t="s">
        <v>12</v>
      </c>
      <c r="F2" s="606" t="s">
        <v>13</v>
      </c>
      <c r="G2" s="608" t="s">
        <v>14</v>
      </c>
      <c r="H2" s="604" t="s">
        <v>15</v>
      </c>
    </row>
    <row r="3" spans="1:8" ht="77.25" customHeight="1" thickBot="1">
      <c r="A3" s="607"/>
      <c r="B3" s="607"/>
      <c r="C3" s="2" t="s">
        <v>2</v>
      </c>
      <c r="D3" s="5" t="s">
        <v>3</v>
      </c>
      <c r="E3" s="607"/>
      <c r="F3" s="607"/>
      <c r="G3" s="609"/>
      <c r="H3" s="605"/>
    </row>
    <row r="4" spans="1:8" ht="36" customHeight="1" thickBot="1">
      <c r="A4" s="3">
        <v>2270</v>
      </c>
      <c r="B4" s="9" t="s">
        <v>8</v>
      </c>
      <c r="C4" s="10">
        <f>C5+C6+C7+C8+C9</f>
        <v>13402.846</v>
      </c>
      <c r="D4" s="28">
        <f>D5+D6+D7+D8+D9</f>
        <v>0</v>
      </c>
      <c r="E4" s="7">
        <f>D4/C4-100%</f>
        <v>-1</v>
      </c>
      <c r="F4" s="6">
        <f>F5+F6+F7+F8+F9</f>
        <v>0</v>
      </c>
      <c r="G4" s="26" t="e">
        <f t="shared" ref="G4:G9" si="0">F4/D4-100%</f>
        <v>#DIV/0!</v>
      </c>
      <c r="H4" s="27">
        <f t="shared" ref="H4:H9" si="1">(D4-F4)*1000</f>
        <v>0</v>
      </c>
    </row>
    <row r="5" spans="1:8" ht="54" customHeight="1" thickBot="1">
      <c r="A5" s="23">
        <v>2271</v>
      </c>
      <c r="B5" s="15" t="s">
        <v>5</v>
      </c>
      <c r="C5" s="16">
        <v>6386.4960000000001</v>
      </c>
      <c r="D5" s="16"/>
      <c r="E5" s="17"/>
      <c r="F5" s="16"/>
      <c r="G5" s="18" t="e">
        <f t="shared" si="0"/>
        <v>#DIV/0!</v>
      </c>
      <c r="H5" s="8">
        <f t="shared" si="1"/>
        <v>0</v>
      </c>
    </row>
    <row r="6" spans="1:8" ht="51.75" customHeight="1" thickBot="1">
      <c r="A6" s="24">
        <v>2272</v>
      </c>
      <c r="B6" s="11" t="s">
        <v>9</v>
      </c>
      <c r="C6" s="12">
        <v>1835.8879999999999</v>
      </c>
      <c r="D6" s="12"/>
      <c r="E6" s="13"/>
      <c r="F6" s="12"/>
      <c r="G6" s="14" t="e">
        <f t="shared" si="0"/>
        <v>#DIV/0!</v>
      </c>
      <c r="H6" s="8">
        <f t="shared" si="1"/>
        <v>0</v>
      </c>
    </row>
    <row r="7" spans="1:8" ht="49.5" customHeight="1" thickBot="1">
      <c r="A7" s="24">
        <v>2273</v>
      </c>
      <c r="B7" s="11" t="s">
        <v>10</v>
      </c>
      <c r="C7" s="12">
        <v>4960</v>
      </c>
      <c r="D7" s="12"/>
      <c r="E7" s="13"/>
      <c r="F7" s="12"/>
      <c r="G7" s="14" t="e">
        <f t="shared" si="0"/>
        <v>#DIV/0!</v>
      </c>
      <c r="H7" s="8">
        <f t="shared" si="1"/>
        <v>0</v>
      </c>
    </row>
    <row r="8" spans="1:8" ht="49.5" customHeight="1" thickBot="1">
      <c r="A8" s="24">
        <v>2274</v>
      </c>
      <c r="B8" s="11" t="s">
        <v>6</v>
      </c>
      <c r="C8" s="12">
        <v>220.46199999999999</v>
      </c>
      <c r="D8" s="12"/>
      <c r="E8" s="13"/>
      <c r="F8" s="12"/>
      <c r="G8" s="14" t="e">
        <f t="shared" si="0"/>
        <v>#DIV/0!</v>
      </c>
      <c r="H8" s="8">
        <f t="shared" si="1"/>
        <v>0</v>
      </c>
    </row>
    <row r="9" spans="1:8" ht="51.75" customHeight="1" thickBot="1">
      <c r="A9" s="25">
        <v>2275</v>
      </c>
      <c r="B9" s="19" t="s">
        <v>11</v>
      </c>
      <c r="C9" s="20"/>
      <c r="D9" s="20"/>
      <c r="E9" s="21"/>
      <c r="F9" s="20"/>
      <c r="G9" s="22" t="e">
        <f t="shared" si="0"/>
        <v>#DIV/0!</v>
      </c>
      <c r="H9" s="8">
        <f t="shared" si="1"/>
        <v>0</v>
      </c>
    </row>
  </sheetData>
  <mergeCells count="6">
    <mergeCell ref="H2:H3"/>
    <mergeCell ref="A2:A3"/>
    <mergeCell ref="B2:B3"/>
    <mergeCell ref="E2:E3"/>
    <mergeCell ref="F2:F3"/>
    <mergeCell ref="G2:G3"/>
  </mergeCells>
  <phoneticPr fontId="11" type="noConversion"/>
  <pageMargins left="0.31496062992125984" right="0.31496062992125984" top="0.35433070866141736" bottom="0.35433070866141736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Уточнений кошторис 2025 р.</vt:lpstr>
      <vt:lpstr>Лист2</vt:lpstr>
      <vt:lpstr>'Уточнений кошторис 2025 р.'!Область_печати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G33Fedotova</cp:lastModifiedBy>
  <cp:lastPrinted>2025-01-23T14:17:27Z</cp:lastPrinted>
  <dcterms:created xsi:type="dcterms:W3CDTF">2019-02-11T10:48:55Z</dcterms:created>
  <dcterms:modified xsi:type="dcterms:W3CDTF">2026-01-29T05:59:25Z</dcterms:modified>
</cp:coreProperties>
</file>