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135" windowHeight="10545" activeTab="0"/>
  </bookViews>
  <sheets>
    <sheet name="таблица7" sheetId="1" r:id="rId1"/>
  </sheets>
  <definedNames>
    <definedName name="_xlnm.Print_Area" localSheetId="0">'таблица7'!$A$1:$N$93</definedName>
  </definedNames>
  <calcPr fullCalcOnLoad="1"/>
</workbook>
</file>

<file path=xl/sharedStrings.xml><?xml version="1.0" encoding="utf-8"?>
<sst xmlns="http://schemas.openxmlformats.org/spreadsheetml/2006/main" count="102" uniqueCount="91">
  <si>
    <t>Джерело надходження</t>
  </si>
  <si>
    <t>за підготовку фахівців на контрактній основі</t>
  </si>
  <si>
    <t>оренда приміщень</t>
  </si>
  <si>
    <t>гуртожитки</t>
  </si>
  <si>
    <t>інші</t>
  </si>
  <si>
    <t>Усього</t>
  </si>
  <si>
    <t>Статті витрат</t>
  </si>
  <si>
    <t>Заробітна плата</t>
  </si>
  <si>
    <t>Нарахування</t>
  </si>
  <si>
    <t>Стипендія</t>
  </si>
  <si>
    <t>Комунальні витрати,</t>
  </si>
  <si>
    <t>в т.ч.:</t>
  </si>
  <si>
    <t xml:space="preserve">             теплопостачання</t>
  </si>
  <si>
    <t xml:space="preserve">             водопостачання</t>
  </si>
  <si>
    <t xml:space="preserve">             електропостачання</t>
  </si>
  <si>
    <t xml:space="preserve">             газ</t>
  </si>
  <si>
    <t>Відрядження</t>
  </si>
  <si>
    <t>Обладнання «Темпус»</t>
  </si>
  <si>
    <t>Загальний фонд</t>
  </si>
  <si>
    <t>Спеціальний фонд</t>
  </si>
  <si>
    <t xml:space="preserve">плата за послуги </t>
  </si>
  <si>
    <t xml:space="preserve"> загальний фонд</t>
  </si>
  <si>
    <t xml:space="preserve">   Інші послуги в т.ч.:</t>
  </si>
  <si>
    <t>Харчування студентам-сиротам,продукти харчування</t>
  </si>
  <si>
    <t>охорона</t>
  </si>
  <si>
    <t>вивіз сміття,утил.відходів</t>
  </si>
  <si>
    <t>оренда басейну,Інтуриста</t>
  </si>
  <si>
    <t>дератизація приміщень</t>
  </si>
  <si>
    <t>Одяг, літературу, матеріальна допомога студентам-сиротам</t>
  </si>
  <si>
    <t>обстеження будів.конструкцій</t>
  </si>
  <si>
    <t>оцінка противопож.стану</t>
  </si>
  <si>
    <t>техн.обслугов.вогнегасників</t>
  </si>
  <si>
    <t>забеспеч. збереження архивн.докум.</t>
  </si>
  <si>
    <t>участь у виставках</t>
  </si>
  <si>
    <t>рекламно-інформм.посл.</t>
  </si>
  <si>
    <t xml:space="preserve"> комп’ютерної та оргтехніки</t>
  </si>
  <si>
    <t>література,періодика</t>
  </si>
  <si>
    <t>патенти</t>
  </si>
  <si>
    <t>різниця(+,-)</t>
  </si>
  <si>
    <t>канцтовари, папір,марки,конверти</t>
  </si>
  <si>
    <t>розробка та оформлення муз.виставки</t>
  </si>
  <si>
    <t>проведення тестування(Британ.Рада)</t>
  </si>
  <si>
    <t>стандарт., метрологія</t>
  </si>
  <si>
    <t>Інтернет</t>
  </si>
  <si>
    <t>ліцензування та акредитація</t>
  </si>
  <si>
    <t>прання білизни</t>
  </si>
  <si>
    <t>на військову підготовку студ.(прграм.офіц.запасу)</t>
  </si>
  <si>
    <t>проведення топограф. робіт</t>
  </si>
  <si>
    <t>тис.грн</t>
  </si>
  <si>
    <t>благодійні  внески, гранти та дарунки</t>
  </si>
  <si>
    <t>фінансові  доходи ( від депозитів)</t>
  </si>
  <si>
    <t>субвенції</t>
  </si>
  <si>
    <t>зв'язок</t>
  </si>
  <si>
    <t>поточн.ремонт а/м.,страхування а/м.</t>
  </si>
  <si>
    <t>автомобіль</t>
  </si>
  <si>
    <t>електровимер та випроб.ел.обл,тех.обслуг.ліфтів</t>
  </si>
  <si>
    <t>інвентар.об'єктів нерухом.</t>
  </si>
  <si>
    <t>капітальне будівництво,реконструкція</t>
  </si>
  <si>
    <t>інші енергоносії</t>
  </si>
  <si>
    <t xml:space="preserve"> витратні матеріали , азот рідкий</t>
  </si>
  <si>
    <t>обладнання та інвентар, прилади</t>
  </si>
  <si>
    <t>господарчі товари, миючі засоби, дерева,спор.одяг</t>
  </si>
  <si>
    <t>благодійна допомога,гранти</t>
  </si>
  <si>
    <t>кондиціонери, холодильники, плита газ, водонагрівачі, фотоапарат, фотокамера, телевізор</t>
  </si>
  <si>
    <t>сувенірна продукция</t>
  </si>
  <si>
    <t>навчання з охорони праці,подвищ.кваліф.,мед.послуги</t>
  </si>
  <si>
    <t>консульт.послуги</t>
  </si>
  <si>
    <t>таблиця 6</t>
  </si>
  <si>
    <t xml:space="preserve"> спеціальний фонд в т.ч.:</t>
  </si>
  <si>
    <t>благодійна допомога</t>
  </si>
  <si>
    <t>гранти</t>
  </si>
  <si>
    <t>меблі,проектори, матраци,стенди,жалюзи,доска</t>
  </si>
  <si>
    <t>КПК 2201160,2201040,2201190,2201080,</t>
  </si>
  <si>
    <t>наукова діяльність</t>
  </si>
  <si>
    <t>Анализ надходження та використання коштів 2022-2023 р.</t>
  </si>
  <si>
    <t>наукова діяльність,гранти</t>
  </si>
  <si>
    <t>інші надходження  спец. фонд(кап.видатки)</t>
  </si>
  <si>
    <t xml:space="preserve">                          Використання коштів  за касовими видатками</t>
  </si>
  <si>
    <t>Придбання обладнання(комп’ютерної, оргтехніки, кондиціонери, холодильники та інші основні засоби, книги)</t>
  </si>
  <si>
    <t>Капітальне будівництво</t>
  </si>
  <si>
    <t>Капітальні ремонти</t>
  </si>
  <si>
    <t xml:space="preserve">Реконструкція та реставрація </t>
  </si>
  <si>
    <t>Придбання матеріалів,обладнання та інвентарю (до 20 000грн.)</t>
  </si>
  <si>
    <t>матеріали на поточні  ремонти</t>
  </si>
  <si>
    <t>програм.продукт та програм .забезпечення</t>
  </si>
  <si>
    <t>в т.ч.:відшкодування орендар..,ТПО</t>
  </si>
  <si>
    <t>в т.ч.:відшкодування орендар.,ТПО</t>
  </si>
  <si>
    <t>паливо,автошини,запасні часини к автом.</t>
  </si>
  <si>
    <t xml:space="preserve"> залікові книжки,студентські квитки,уч. пособия</t>
  </si>
  <si>
    <t>поточн. .ремонт , облад., т/мереж, повірка</t>
  </si>
  <si>
    <r>
      <t>Капітальні витрати</t>
    </r>
    <r>
      <rPr>
        <sz val="26"/>
        <color indexed="8"/>
        <rFont val="Times New Roman"/>
        <family val="1"/>
      </rPr>
      <t xml:space="preserve"> в т.ч.: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</si>
</sst>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;[Red]0.0"/>
  </numFmts>
  <fonts count="3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4"/>
      <name val="Arial Cyr"/>
      <family val="0"/>
    </font>
    <font>
      <sz val="20"/>
      <name val="Arial Cyr"/>
      <family val="0"/>
    </font>
    <font>
      <b/>
      <sz val="20"/>
      <name val="Times New Roman"/>
      <family val="1"/>
    </font>
    <font>
      <b/>
      <sz val="20"/>
      <name val="Arial Cyr"/>
      <family val="0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sz val="14"/>
      <name val="Arial Cyr"/>
      <family val="0"/>
    </font>
    <font>
      <b/>
      <sz val="2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b/>
      <sz val="26"/>
      <name val="Arial Cyr"/>
      <family val="0"/>
    </font>
    <font>
      <b/>
      <sz val="26"/>
      <color indexed="8"/>
      <name val="Times New Roman"/>
      <family val="1"/>
    </font>
    <font>
      <sz val="26"/>
      <name val="Arial Cyr"/>
      <family val="0"/>
    </font>
    <font>
      <sz val="26"/>
      <color indexed="8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168" fontId="3" fillId="0" borderId="0" xfId="0" applyNumberFormat="1" applyFont="1" applyBorder="1" applyAlignment="1">
      <alignment horizontal="center" vertical="top" wrapText="1"/>
    </xf>
    <xf numFmtId="168" fontId="2" fillId="0" borderId="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68" fontId="2" fillId="0" borderId="0" xfId="0" applyNumberFormat="1" applyFont="1" applyFill="1" applyBorder="1" applyAlignment="1">
      <alignment horizontal="center" vertical="top" wrapText="1"/>
    </xf>
    <xf numFmtId="168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vertical="top" wrapText="1"/>
    </xf>
    <xf numFmtId="168" fontId="3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68" fontId="13" fillId="0" borderId="0" xfId="0" applyNumberFormat="1" applyFont="1" applyFill="1" applyBorder="1" applyAlignment="1">
      <alignment horizontal="center" vertical="top" wrapText="1"/>
    </xf>
    <xf numFmtId="168" fontId="0" fillId="0" borderId="0" xfId="0" applyNumberFormat="1" applyAlignment="1">
      <alignment/>
    </xf>
    <xf numFmtId="0" fontId="10" fillId="0" borderId="0" xfId="0" applyFont="1" applyAlignment="1">
      <alignment/>
    </xf>
    <xf numFmtId="0" fontId="6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168" fontId="6" fillId="0" borderId="0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17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9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168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wrapText="1"/>
    </xf>
    <xf numFmtId="168" fontId="19" fillId="0" borderId="0" xfId="0" applyNumberFormat="1" applyFont="1" applyBorder="1" applyAlignment="1">
      <alignment horizontal="center"/>
    </xf>
    <xf numFmtId="168" fontId="18" fillId="0" borderId="0" xfId="0" applyNumberFormat="1" applyFont="1" applyBorder="1" applyAlignment="1">
      <alignment horizontal="center" vertical="top"/>
    </xf>
    <xf numFmtId="169" fontId="6" fillId="0" borderId="0" xfId="0" applyNumberFormat="1" applyFont="1" applyBorder="1" applyAlignment="1">
      <alignment horizontal="center" vertical="top" wrapText="1"/>
    </xf>
    <xf numFmtId="169" fontId="6" fillId="0" borderId="2" xfId="0" applyNumberFormat="1" applyFont="1" applyFill="1" applyBorder="1" applyAlignment="1">
      <alignment horizontal="center" vertical="top" wrapText="1"/>
    </xf>
    <xf numFmtId="169" fontId="6" fillId="0" borderId="1" xfId="0" applyNumberFormat="1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169" fontId="6" fillId="0" borderId="5" xfId="0" applyNumberFormat="1" applyFont="1" applyFill="1" applyBorder="1" applyAlignment="1">
      <alignment horizontal="center" vertical="top" wrapText="1"/>
    </xf>
    <xf numFmtId="169" fontId="6" fillId="0" borderId="6" xfId="0" applyNumberFormat="1" applyFont="1" applyFill="1" applyBorder="1" applyAlignment="1">
      <alignment horizontal="center" vertical="top" wrapText="1"/>
    </xf>
    <xf numFmtId="169" fontId="19" fillId="0" borderId="0" xfId="0" applyNumberFormat="1" applyFont="1" applyBorder="1" applyAlignment="1">
      <alignment horizontal="center"/>
    </xf>
    <xf numFmtId="169" fontId="18" fillId="0" borderId="0" xfId="0" applyNumberFormat="1" applyFont="1" applyBorder="1" applyAlignment="1">
      <alignment horizontal="center" vertical="top" wrapText="1"/>
    </xf>
    <xf numFmtId="169" fontId="18" fillId="0" borderId="0" xfId="0" applyNumberFormat="1" applyFont="1" applyBorder="1" applyAlignment="1">
      <alignment horizontal="center" vertical="top"/>
    </xf>
    <xf numFmtId="169" fontId="18" fillId="0" borderId="0" xfId="0" applyNumberFormat="1" applyFont="1" applyBorder="1" applyAlignment="1">
      <alignment horizontal="center"/>
    </xf>
    <xf numFmtId="0" fontId="26" fillId="0" borderId="7" xfId="0" applyFont="1" applyBorder="1" applyAlignment="1">
      <alignment horizontal="center" vertical="top" wrapText="1"/>
    </xf>
    <xf numFmtId="0" fontId="26" fillId="0" borderId="7" xfId="0" applyFont="1" applyBorder="1" applyAlignment="1">
      <alignment vertical="top" wrapText="1"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14" fillId="0" borderId="2" xfId="0" applyFont="1" applyBorder="1" applyAlignment="1">
      <alignment horizontal="center" vertical="top" wrapText="1"/>
    </xf>
    <xf numFmtId="0" fontId="21" fillId="0" borderId="7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14" fillId="0" borderId="2" xfId="0" applyFont="1" applyBorder="1" applyAlignment="1">
      <alignment horizontal="left" vertical="top" wrapText="1"/>
    </xf>
    <xf numFmtId="0" fontId="21" fillId="0" borderId="5" xfId="0" applyFont="1" applyBorder="1" applyAlignment="1">
      <alignment/>
    </xf>
    <xf numFmtId="0" fontId="14" fillId="0" borderId="8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justify" vertical="top" wrapText="1"/>
    </xf>
    <xf numFmtId="0" fontId="14" fillId="0" borderId="8" xfId="0" applyFont="1" applyBorder="1" applyAlignment="1">
      <alignment horizontal="justify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wrapText="1"/>
    </xf>
    <xf numFmtId="169" fontId="23" fillId="0" borderId="11" xfId="0" applyNumberFormat="1" applyFont="1" applyBorder="1" applyAlignment="1">
      <alignment horizontal="center" vertical="top" wrapText="1"/>
    </xf>
    <xf numFmtId="169" fontId="29" fillId="0" borderId="7" xfId="0" applyNumberFormat="1" applyFont="1" applyBorder="1" applyAlignment="1">
      <alignment horizontal="center"/>
    </xf>
    <xf numFmtId="169" fontId="23" fillId="0" borderId="3" xfId="0" applyNumberFormat="1" applyFont="1" applyBorder="1" applyAlignment="1">
      <alignment horizontal="center" vertical="top" wrapText="1"/>
    </xf>
    <xf numFmtId="169" fontId="30" fillId="0" borderId="3" xfId="0" applyNumberFormat="1" applyFont="1" applyBorder="1" applyAlignment="1">
      <alignment horizontal="center" vertical="top" wrapText="1"/>
    </xf>
    <xf numFmtId="169" fontId="23" fillId="0" borderId="2" xfId="0" applyNumberFormat="1" applyFont="1" applyBorder="1" applyAlignment="1">
      <alignment horizontal="center" vertical="top"/>
    </xf>
    <xf numFmtId="169" fontId="30" fillId="0" borderId="12" xfId="0" applyNumberFormat="1" applyFont="1" applyBorder="1" applyAlignment="1">
      <alignment horizontal="center" vertical="top" wrapText="1"/>
    </xf>
    <xf numFmtId="169" fontId="23" fillId="0" borderId="8" xfId="0" applyNumberFormat="1" applyFont="1" applyBorder="1" applyAlignment="1">
      <alignment horizontal="center" vertical="top"/>
    </xf>
    <xf numFmtId="169" fontId="30" fillId="0" borderId="13" xfId="0" applyNumberFormat="1" applyFont="1" applyBorder="1" applyAlignment="1">
      <alignment horizontal="center" vertical="top" wrapText="1"/>
    </xf>
    <xf numFmtId="169" fontId="30" fillId="0" borderId="14" xfId="0" applyNumberFormat="1" applyFont="1" applyBorder="1" applyAlignment="1">
      <alignment horizontal="center" vertical="top" wrapText="1"/>
    </xf>
    <xf numFmtId="169" fontId="30" fillId="0" borderId="15" xfId="0" applyNumberFormat="1" applyFont="1" applyBorder="1" applyAlignment="1">
      <alignment horizontal="center" vertical="top" wrapText="1"/>
    </xf>
    <xf numFmtId="169" fontId="30" fillId="0" borderId="16" xfId="0" applyNumberFormat="1" applyFont="1" applyBorder="1" applyAlignment="1">
      <alignment horizontal="center" vertical="top" wrapText="1"/>
    </xf>
    <xf numFmtId="169" fontId="23" fillId="0" borderId="17" xfId="0" applyNumberFormat="1" applyFont="1" applyBorder="1" applyAlignment="1">
      <alignment horizontal="center" vertical="top" wrapText="1"/>
    </xf>
    <xf numFmtId="169" fontId="23" fillId="0" borderId="3" xfId="0" applyNumberFormat="1" applyFont="1" applyBorder="1" applyAlignment="1">
      <alignment horizontal="center"/>
    </xf>
    <xf numFmtId="169" fontId="30" fillId="0" borderId="18" xfId="0" applyNumberFormat="1" applyFont="1" applyBorder="1" applyAlignment="1">
      <alignment horizontal="center" vertical="top" wrapText="1"/>
    </xf>
    <xf numFmtId="169" fontId="30" fillId="0" borderId="2" xfId="0" applyNumberFormat="1" applyFont="1" applyBorder="1" applyAlignment="1">
      <alignment horizontal="center" vertical="top" wrapText="1"/>
    </xf>
    <xf numFmtId="0" fontId="13" fillId="0" borderId="19" xfId="0" applyFont="1" applyBorder="1" applyAlignment="1">
      <alignment horizontal="justify" vertical="top" wrapText="1"/>
    </xf>
    <xf numFmtId="0" fontId="13" fillId="0" borderId="20" xfId="0" applyFont="1" applyBorder="1" applyAlignment="1">
      <alignment horizontal="justify" vertical="top" wrapText="1"/>
    </xf>
    <xf numFmtId="169" fontId="22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top" wrapText="1"/>
    </xf>
    <xf numFmtId="169" fontId="0" fillId="0" borderId="0" xfId="0" applyNumberFormat="1" applyAlignment="1">
      <alignment/>
    </xf>
    <xf numFmtId="169" fontId="20" fillId="0" borderId="3" xfId="0" applyNumberFormat="1" applyFont="1" applyFill="1" applyBorder="1" applyAlignment="1">
      <alignment horizontal="center" vertical="top" wrapText="1"/>
    </xf>
    <xf numFmtId="169" fontId="18" fillId="0" borderId="2" xfId="0" applyNumberFormat="1" applyFont="1" applyFill="1" applyBorder="1" applyAlignment="1">
      <alignment horizontal="center"/>
    </xf>
    <xf numFmtId="169" fontId="18" fillId="0" borderId="2" xfId="0" applyNumberFormat="1" applyFont="1" applyFill="1" applyBorder="1" applyAlignment="1">
      <alignment horizontal="center" wrapText="1"/>
    </xf>
    <xf numFmtId="169" fontId="18" fillId="0" borderId="4" xfId="0" applyNumberFormat="1" applyFont="1" applyFill="1" applyBorder="1" applyAlignment="1">
      <alignment horizontal="center" vertical="top" wrapText="1"/>
    </xf>
    <xf numFmtId="169" fontId="18" fillId="0" borderId="2" xfId="0" applyNumberFormat="1" applyFont="1" applyFill="1" applyBorder="1" applyAlignment="1">
      <alignment horizontal="center" vertical="top" wrapText="1"/>
    </xf>
    <xf numFmtId="169" fontId="18" fillId="0" borderId="21" xfId="0" applyNumberFormat="1" applyFont="1" applyFill="1" applyBorder="1" applyAlignment="1">
      <alignment horizontal="center" vertical="justify" wrapText="1"/>
    </xf>
    <xf numFmtId="169" fontId="20" fillId="0" borderId="2" xfId="0" applyNumberFormat="1" applyFont="1" applyFill="1" applyBorder="1" applyAlignment="1">
      <alignment horizontal="center" vertical="top" wrapText="1"/>
    </xf>
    <xf numFmtId="169" fontId="18" fillId="0" borderId="2" xfId="0" applyNumberFormat="1" applyFont="1" applyFill="1" applyBorder="1" applyAlignment="1">
      <alignment horizontal="center" vertical="top"/>
    </xf>
    <xf numFmtId="169" fontId="18" fillId="0" borderId="7" xfId="0" applyNumberFormat="1" applyFont="1" applyFill="1" applyBorder="1" applyAlignment="1">
      <alignment horizontal="center" vertical="justify" wrapText="1"/>
    </xf>
    <xf numFmtId="169" fontId="18" fillId="0" borderId="22" xfId="0" applyNumberFormat="1" applyFont="1" applyFill="1" applyBorder="1" applyAlignment="1">
      <alignment horizontal="center" vertical="top" wrapText="1"/>
    </xf>
    <xf numFmtId="169" fontId="18" fillId="0" borderId="7" xfId="0" applyNumberFormat="1" applyFont="1" applyFill="1" applyBorder="1" applyAlignment="1">
      <alignment horizontal="center" vertical="top" wrapText="1"/>
    </xf>
    <xf numFmtId="169" fontId="18" fillId="0" borderId="18" xfId="0" applyNumberFormat="1" applyFont="1" applyFill="1" applyBorder="1" applyAlignment="1">
      <alignment horizontal="center" vertical="top" wrapText="1"/>
    </xf>
    <xf numFmtId="169" fontId="18" fillId="0" borderId="1" xfId="0" applyNumberFormat="1" applyFont="1" applyFill="1" applyBorder="1" applyAlignment="1">
      <alignment horizontal="center" vertical="top" wrapText="1"/>
    </xf>
    <xf numFmtId="169" fontId="20" fillId="0" borderId="0" xfId="0" applyNumberFormat="1" applyFont="1" applyFill="1" applyAlignment="1">
      <alignment horizontal="center"/>
    </xf>
    <xf numFmtId="169" fontId="11" fillId="0" borderId="2" xfId="0" applyNumberFormat="1" applyFont="1" applyFill="1" applyBorder="1" applyAlignment="1">
      <alignment horizontal="center" vertical="top" wrapText="1"/>
    </xf>
    <xf numFmtId="169" fontId="11" fillId="0" borderId="8" xfId="0" applyNumberFormat="1" applyFont="1" applyFill="1" applyBorder="1" applyAlignment="1">
      <alignment horizontal="center" vertical="top" wrapText="1"/>
    </xf>
    <xf numFmtId="169" fontId="6" fillId="0" borderId="17" xfId="0" applyNumberFormat="1" applyFont="1" applyFill="1" applyBorder="1" applyAlignment="1">
      <alignment horizontal="center" vertical="top" wrapText="1"/>
    </xf>
    <xf numFmtId="169" fontId="11" fillId="0" borderId="23" xfId="0" applyNumberFormat="1" applyFont="1" applyFill="1" applyBorder="1" applyAlignment="1">
      <alignment horizontal="center" vertical="top" wrapText="1"/>
    </xf>
    <xf numFmtId="169" fontId="11" fillId="0" borderId="4" xfId="0" applyNumberFormat="1" applyFont="1" applyFill="1" applyBorder="1" applyAlignment="1">
      <alignment horizontal="center" vertical="top" wrapText="1"/>
    </xf>
    <xf numFmtId="169" fontId="6" fillId="0" borderId="3" xfId="0" applyNumberFormat="1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169" fontId="20" fillId="0" borderId="15" xfId="0" applyNumberFormat="1" applyFont="1" applyFill="1" applyBorder="1" applyAlignment="1">
      <alignment horizontal="center" vertical="top" wrapText="1"/>
    </xf>
    <xf numFmtId="169" fontId="18" fillId="0" borderId="2" xfId="0" applyNumberFormat="1" applyFont="1" applyFill="1" applyBorder="1" applyAlignment="1">
      <alignment horizontal="center" vertical="justify"/>
    </xf>
    <xf numFmtId="169" fontId="6" fillId="0" borderId="0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top" wrapText="1"/>
    </xf>
    <xf numFmtId="169" fontId="18" fillId="0" borderId="1" xfId="0" applyNumberFormat="1" applyFont="1" applyFill="1" applyBorder="1" applyAlignment="1">
      <alignment horizontal="center"/>
    </xf>
    <xf numFmtId="169" fontId="6" fillId="0" borderId="4" xfId="0" applyNumberFormat="1" applyFont="1" applyFill="1" applyBorder="1" applyAlignment="1">
      <alignment horizontal="center" vertical="top" wrapText="1"/>
    </xf>
    <xf numFmtId="169" fontId="6" fillId="0" borderId="2" xfId="0" applyNumberFormat="1" applyFont="1" applyFill="1" applyBorder="1" applyAlignment="1">
      <alignment horizontal="center"/>
    </xf>
    <xf numFmtId="169" fontId="6" fillId="0" borderId="2" xfId="0" applyNumberFormat="1" applyFont="1" applyFill="1" applyBorder="1" applyAlignment="1">
      <alignment horizontal="center" vertical="justify"/>
    </xf>
    <xf numFmtId="169" fontId="11" fillId="0" borderId="1" xfId="0" applyNumberFormat="1" applyFont="1" applyFill="1" applyBorder="1" applyAlignment="1">
      <alignment horizontal="center" vertical="top" wrapText="1"/>
    </xf>
    <xf numFmtId="169" fontId="6" fillId="0" borderId="1" xfId="0" applyNumberFormat="1" applyFont="1" applyFill="1" applyBorder="1" applyAlignment="1">
      <alignment horizontal="center"/>
    </xf>
    <xf numFmtId="169" fontId="18" fillId="0" borderId="3" xfId="0" applyNumberFormat="1" applyFont="1" applyFill="1" applyBorder="1" applyAlignment="1">
      <alignment horizontal="center" vertical="top" wrapText="1"/>
    </xf>
    <xf numFmtId="169" fontId="11" fillId="0" borderId="3" xfId="0" applyNumberFormat="1" applyFont="1" applyFill="1" applyBorder="1" applyAlignment="1">
      <alignment horizontal="center" vertical="top" wrapText="1"/>
    </xf>
    <xf numFmtId="169" fontId="6" fillId="0" borderId="2" xfId="0" applyNumberFormat="1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4" fontId="13" fillId="0" borderId="16" xfId="0" applyNumberFormat="1" applyFont="1" applyFill="1" applyBorder="1" applyAlignment="1">
      <alignment horizontal="center" vertical="top" wrapText="1"/>
    </xf>
    <xf numFmtId="169" fontId="11" fillId="0" borderId="0" xfId="0" applyNumberFormat="1" applyFont="1" applyBorder="1" applyAlignment="1">
      <alignment horizontal="center" vertical="top" wrapText="1"/>
    </xf>
    <xf numFmtId="0" fontId="30" fillId="0" borderId="20" xfId="0" applyFont="1" applyFill="1" applyBorder="1" applyAlignment="1">
      <alignment horizontal="center" vertical="top" wrapText="1"/>
    </xf>
    <xf numFmtId="169" fontId="23" fillId="0" borderId="4" xfId="0" applyNumberFormat="1" applyFont="1" applyFill="1" applyBorder="1" applyAlignment="1">
      <alignment wrapText="1"/>
    </xf>
    <xf numFmtId="169" fontId="23" fillId="0" borderId="2" xfId="0" applyNumberFormat="1" applyFont="1" applyFill="1" applyBorder="1" applyAlignment="1">
      <alignment wrapText="1"/>
    </xf>
    <xf numFmtId="169" fontId="30" fillId="0" borderId="3" xfId="0" applyNumberFormat="1" applyFont="1" applyFill="1" applyBorder="1" applyAlignment="1">
      <alignment horizontal="center" vertical="top" wrapText="1"/>
    </xf>
    <xf numFmtId="169" fontId="23" fillId="0" borderId="2" xfId="0" applyNumberFormat="1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 vertical="top" wrapText="1"/>
    </xf>
    <xf numFmtId="169" fontId="23" fillId="0" borderId="2" xfId="0" applyNumberFormat="1" applyFont="1" applyFill="1" applyBorder="1" applyAlignment="1">
      <alignment horizontal="center" wrapText="1"/>
    </xf>
    <xf numFmtId="0" fontId="23" fillId="0" borderId="2" xfId="0" applyFont="1" applyBorder="1" applyAlignment="1">
      <alignment horizontal="left" vertical="top" wrapText="1"/>
    </xf>
    <xf numFmtId="169" fontId="23" fillId="0" borderId="2" xfId="0" applyNumberFormat="1" applyFont="1" applyFill="1" applyBorder="1" applyAlignment="1">
      <alignment horizontal="center" vertical="top" wrapText="1"/>
    </xf>
    <xf numFmtId="169" fontId="18" fillId="0" borderId="7" xfId="0" applyNumberFormat="1" applyFont="1" applyFill="1" applyBorder="1" applyAlignment="1">
      <alignment horizontal="center"/>
    </xf>
    <xf numFmtId="169" fontId="18" fillId="0" borderId="8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left" vertical="top" wrapText="1"/>
    </xf>
    <xf numFmtId="169" fontId="18" fillId="0" borderId="24" xfId="0" applyNumberFormat="1" applyFont="1" applyFill="1" applyBorder="1" applyAlignment="1">
      <alignment horizontal="center" vertical="top" wrapText="1"/>
    </xf>
    <xf numFmtId="169" fontId="6" fillId="0" borderId="24" xfId="0" applyNumberFormat="1" applyFont="1" applyFill="1" applyBorder="1" applyAlignment="1">
      <alignment horizontal="center" vertical="top" wrapText="1"/>
    </xf>
    <xf numFmtId="169" fontId="18" fillId="0" borderId="24" xfId="0" applyNumberFormat="1" applyFont="1" applyFill="1" applyBorder="1" applyAlignment="1">
      <alignment horizontal="center"/>
    </xf>
    <xf numFmtId="169" fontId="23" fillId="0" borderId="5" xfId="0" applyNumberFormat="1" applyFont="1" applyFill="1" applyBorder="1" applyAlignment="1">
      <alignment horizontal="center" vertical="top" wrapText="1"/>
    </xf>
    <xf numFmtId="169" fontId="23" fillId="0" borderId="3" xfId="0" applyNumberFormat="1" applyFont="1" applyFill="1" applyBorder="1" applyAlignment="1">
      <alignment horizontal="center" vertical="top" wrapText="1"/>
    </xf>
    <xf numFmtId="169" fontId="23" fillId="0" borderId="2" xfId="0" applyNumberFormat="1" applyFont="1" applyFill="1" applyBorder="1" applyAlignment="1">
      <alignment horizontal="center" vertical="top"/>
    </xf>
    <xf numFmtId="0" fontId="30" fillId="0" borderId="20" xfId="0" applyFont="1" applyBorder="1" applyAlignment="1">
      <alignment horizontal="justify" vertical="top" wrapText="1"/>
    </xf>
    <xf numFmtId="169" fontId="23" fillId="0" borderId="0" xfId="0" applyNumberFormat="1" applyFont="1" applyFill="1" applyBorder="1" applyAlignment="1">
      <alignment horizontal="center" vertical="top" wrapText="1"/>
    </xf>
    <xf numFmtId="0" fontId="23" fillId="0" borderId="5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/>
    </xf>
    <xf numFmtId="0" fontId="9" fillId="0" borderId="7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169" fontId="23" fillId="0" borderId="7" xfId="0" applyNumberFormat="1" applyFont="1" applyFill="1" applyBorder="1" applyAlignment="1">
      <alignment horizontal="center" vertical="top"/>
    </xf>
    <xf numFmtId="169" fontId="23" fillId="0" borderId="8" xfId="0" applyNumberFormat="1" applyFont="1" applyFill="1" applyBorder="1" applyAlignment="1">
      <alignment horizontal="center" vertical="top"/>
    </xf>
    <xf numFmtId="169" fontId="23" fillId="0" borderId="25" xfId="0" applyNumberFormat="1" applyFont="1" applyFill="1" applyBorder="1" applyAlignment="1">
      <alignment horizontal="center" vertical="top" wrapText="1"/>
    </xf>
    <xf numFmtId="169" fontId="23" fillId="0" borderId="26" xfId="0" applyNumberFormat="1" applyFont="1" applyFill="1" applyBorder="1" applyAlignment="1">
      <alignment horizontal="center" vertical="top" wrapText="1"/>
    </xf>
    <xf numFmtId="169" fontId="23" fillId="0" borderId="27" xfId="0" applyNumberFormat="1" applyFont="1" applyFill="1" applyBorder="1" applyAlignment="1">
      <alignment horizontal="center" vertical="top" wrapText="1"/>
    </xf>
    <xf numFmtId="169" fontId="23" fillId="0" borderId="28" xfId="0" applyNumberFormat="1" applyFont="1" applyFill="1" applyBorder="1" applyAlignment="1">
      <alignment horizontal="center" vertical="top" wrapText="1"/>
    </xf>
    <xf numFmtId="169" fontId="30" fillId="0" borderId="11" xfId="0" applyNumberFormat="1" applyFont="1" applyFill="1" applyBorder="1" applyAlignment="1">
      <alignment horizontal="center" vertical="top" wrapText="1"/>
    </xf>
    <xf numFmtId="169" fontId="23" fillId="0" borderId="11" xfId="0" applyNumberFormat="1" applyFont="1" applyFill="1" applyBorder="1" applyAlignment="1">
      <alignment/>
    </xf>
    <xf numFmtId="0" fontId="31" fillId="0" borderId="8" xfId="0" applyFont="1" applyFill="1" applyBorder="1" applyAlignment="1">
      <alignment horizontal="center" vertical="top"/>
    </xf>
    <xf numFmtId="169" fontId="23" fillId="0" borderId="29" xfId="0" applyNumberFormat="1" applyFont="1" applyFill="1" applyBorder="1" applyAlignment="1">
      <alignment horizontal="center" vertical="top" wrapText="1"/>
    </xf>
    <xf numFmtId="169" fontId="23" fillId="0" borderId="30" xfId="0" applyNumberFormat="1" applyFont="1" applyFill="1" applyBorder="1" applyAlignment="1">
      <alignment horizontal="center" vertical="top" wrapText="1"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16" fillId="0" borderId="5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3" fillId="0" borderId="2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7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169" fontId="23" fillId="0" borderId="1" xfId="0" applyNumberFormat="1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0"/>
  <sheetViews>
    <sheetView tabSelected="1" view="pageBreakPreview" zoomScaleSheetLayoutView="100" workbookViewId="0" topLeftCell="B83">
      <selection activeCell="M89" sqref="M89:M90"/>
    </sheetView>
  </sheetViews>
  <sheetFormatPr defaultColWidth="9.00390625" defaultRowHeight="12.75"/>
  <cols>
    <col min="1" max="1" width="52.125" style="0" customWidth="1"/>
    <col min="2" max="2" width="36.00390625" style="0" customWidth="1"/>
    <col min="3" max="3" width="29.875" style="0" customWidth="1"/>
    <col min="4" max="4" width="30.25390625" style="0" customWidth="1"/>
    <col min="5" max="5" width="19.75390625" style="0" customWidth="1"/>
    <col min="6" max="6" width="18.25390625" style="0" customWidth="1"/>
    <col min="7" max="7" width="19.00390625" style="0" customWidth="1"/>
    <col min="8" max="8" width="19.625" style="0" customWidth="1"/>
    <col min="9" max="9" width="17.625" style="0" customWidth="1"/>
    <col min="10" max="10" width="20.25390625" style="0" customWidth="1"/>
    <col min="11" max="11" width="18.625" style="0" customWidth="1"/>
    <col min="12" max="12" width="25.25390625" style="0" customWidth="1"/>
    <col min="13" max="13" width="22.625" style="0" customWidth="1"/>
    <col min="14" max="14" width="31.375" style="0" customWidth="1"/>
  </cols>
  <sheetData>
    <row r="1" ht="25.5">
      <c r="M1" s="27" t="s">
        <v>67</v>
      </c>
    </row>
    <row r="3" spans="1:12" ht="34.5">
      <c r="A3" s="163" t="s">
        <v>74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ht="34.5">
      <c r="A4" s="54"/>
      <c r="B4" s="55" t="s">
        <v>72</v>
      </c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34.5">
      <c r="A5" s="54"/>
      <c r="B5" s="55">
        <v>2201700</v>
      </c>
      <c r="C5" s="55">
        <v>2201710</v>
      </c>
      <c r="D5" s="55"/>
      <c r="E5" s="55"/>
      <c r="F5" s="55"/>
      <c r="G5" s="55"/>
      <c r="H5" s="55"/>
      <c r="I5" s="55"/>
      <c r="J5" s="55"/>
      <c r="K5" s="55"/>
      <c r="L5" s="55"/>
    </row>
    <row r="6" spans="1:12" ht="27.75" thickBot="1">
      <c r="A6" s="28"/>
      <c r="B6" s="29"/>
      <c r="C6" s="29"/>
      <c r="D6" s="21" t="s">
        <v>48</v>
      </c>
      <c r="E6" s="21"/>
      <c r="F6" s="21"/>
      <c r="G6" s="29"/>
      <c r="H6" s="29"/>
      <c r="I6" s="29"/>
      <c r="J6" s="29"/>
      <c r="K6" s="29"/>
      <c r="L6" s="29"/>
    </row>
    <row r="7" spans="1:7" ht="27.75" thickBot="1">
      <c r="A7" s="56" t="s">
        <v>0</v>
      </c>
      <c r="B7" s="66">
        <v>2022</v>
      </c>
      <c r="C7" s="66">
        <v>2023</v>
      </c>
      <c r="D7" s="67" t="s">
        <v>38</v>
      </c>
      <c r="E7" s="39"/>
      <c r="F7" s="39"/>
      <c r="G7" s="13"/>
    </row>
    <row r="8" spans="1:7" ht="34.5" thickBot="1">
      <c r="A8" s="57" t="s">
        <v>21</v>
      </c>
      <c r="B8" s="68">
        <v>269473.2</v>
      </c>
      <c r="C8" s="68">
        <v>276300.9</v>
      </c>
      <c r="D8" s="69">
        <f>C8-B8</f>
        <v>6827.700000000012</v>
      </c>
      <c r="E8" s="48"/>
      <c r="F8" s="40"/>
      <c r="G8" s="9"/>
    </row>
    <row r="9" spans="1:7" ht="33.75" thickBot="1">
      <c r="A9" s="58" t="s">
        <v>68</v>
      </c>
      <c r="B9" s="70">
        <f>B10+B12+B13+B14+B15+B16+B17+B11</f>
        <v>114512.6</v>
      </c>
      <c r="C9" s="70">
        <f>C10+C12+C13+C14+C15+C16+C17+C11+C18</f>
        <v>170050.40000000002</v>
      </c>
      <c r="D9" s="70">
        <f>D10+D12+D13+D14+D15+D16+D17+D18+D11</f>
        <v>55537.8</v>
      </c>
      <c r="E9" s="49"/>
      <c r="F9" s="40"/>
      <c r="G9" s="9"/>
    </row>
    <row r="10" spans="1:7" ht="54.75" thickBot="1">
      <c r="A10" s="59" t="s">
        <v>1</v>
      </c>
      <c r="B10" s="81">
        <v>80862.8</v>
      </c>
      <c r="C10" s="71">
        <v>106111.6</v>
      </c>
      <c r="D10" s="72">
        <f aca="true" t="shared" si="0" ref="D10:D18">C10-B10</f>
        <v>25248.800000000003</v>
      </c>
      <c r="E10" s="50"/>
      <c r="F10" s="41"/>
      <c r="G10" s="14"/>
    </row>
    <row r="11" spans="1:7" ht="33.75" thickBot="1">
      <c r="A11" s="60" t="s">
        <v>75</v>
      </c>
      <c r="B11" s="82">
        <v>1253.6</v>
      </c>
      <c r="C11" s="71">
        <v>7556.7</v>
      </c>
      <c r="D11" s="72">
        <f t="shared" si="0"/>
        <v>6303.1</v>
      </c>
      <c r="E11" s="50"/>
      <c r="F11" s="41"/>
      <c r="G11" s="14"/>
    </row>
    <row r="12" spans="1:7" ht="33.75" thickBot="1">
      <c r="A12" s="61" t="s">
        <v>2</v>
      </c>
      <c r="B12" s="73">
        <v>212.4</v>
      </c>
      <c r="C12" s="73">
        <v>434.3</v>
      </c>
      <c r="D12" s="74">
        <f t="shared" si="0"/>
        <v>221.9</v>
      </c>
      <c r="E12" s="50"/>
      <c r="F12" s="41"/>
      <c r="G12" s="14"/>
    </row>
    <row r="13" spans="1:7" ht="33.75" thickBot="1">
      <c r="A13" s="61" t="s">
        <v>3</v>
      </c>
      <c r="B13" s="75">
        <v>10270</v>
      </c>
      <c r="C13" s="75">
        <v>11240.8</v>
      </c>
      <c r="D13" s="72">
        <f t="shared" si="0"/>
        <v>970.7999999999993</v>
      </c>
      <c r="E13" s="50"/>
      <c r="F13" s="41"/>
      <c r="G13" s="14"/>
    </row>
    <row r="14" spans="1:7" ht="33.75" thickBot="1">
      <c r="A14" s="61" t="s">
        <v>4</v>
      </c>
      <c r="B14" s="76">
        <v>13291.8</v>
      </c>
      <c r="C14" s="76">
        <v>139.7</v>
      </c>
      <c r="D14" s="72">
        <f t="shared" si="0"/>
        <v>-13152.099999999999</v>
      </c>
      <c r="E14" s="50"/>
      <c r="F14" s="41"/>
      <c r="G14" s="14"/>
    </row>
    <row r="15" spans="1:7" ht="54.75" thickBot="1">
      <c r="A15" s="62" t="s">
        <v>49</v>
      </c>
      <c r="B15" s="77">
        <v>8622</v>
      </c>
      <c r="C15" s="77">
        <v>37341.9</v>
      </c>
      <c r="D15" s="72">
        <f t="shared" si="0"/>
        <v>28719.9</v>
      </c>
      <c r="E15" s="50"/>
      <c r="F15" s="41"/>
      <c r="G15" s="14"/>
    </row>
    <row r="16" spans="1:7" ht="54.75" hidden="1" thickBot="1">
      <c r="A16" s="63" t="s">
        <v>50</v>
      </c>
      <c r="B16" s="78"/>
      <c r="C16" s="78"/>
      <c r="D16" s="72">
        <f t="shared" si="0"/>
        <v>0</v>
      </c>
      <c r="E16" s="50"/>
      <c r="F16" s="41"/>
      <c r="G16" s="14"/>
    </row>
    <row r="17" spans="1:7" ht="33.75" hidden="1" thickBot="1">
      <c r="A17" s="64" t="s">
        <v>51</v>
      </c>
      <c r="B17" s="78"/>
      <c r="C17" s="78"/>
      <c r="D17" s="72">
        <f t="shared" si="0"/>
        <v>0</v>
      </c>
      <c r="E17" s="50"/>
      <c r="F17" s="41"/>
      <c r="G17" s="14"/>
    </row>
    <row r="18" spans="1:7" ht="33.75" thickBot="1">
      <c r="A18" s="58" t="s">
        <v>76</v>
      </c>
      <c r="B18" s="79"/>
      <c r="C18" s="79">
        <v>7225.4</v>
      </c>
      <c r="D18" s="72">
        <f t="shared" si="0"/>
        <v>7225.4</v>
      </c>
      <c r="E18" s="50"/>
      <c r="F18" s="41"/>
      <c r="G18" s="8"/>
    </row>
    <row r="19" spans="1:7" ht="33.75" thickBot="1">
      <c r="A19" s="65" t="s">
        <v>5</v>
      </c>
      <c r="B19" s="80">
        <f>B8+B9</f>
        <v>383985.80000000005</v>
      </c>
      <c r="C19" s="80">
        <f>C8+C9</f>
        <v>446351.30000000005</v>
      </c>
      <c r="D19" s="80">
        <f>D8+D9</f>
        <v>62365.500000000015</v>
      </c>
      <c r="E19" s="51"/>
      <c r="F19" s="41"/>
      <c r="G19" s="15"/>
    </row>
    <row r="20" ht="18.75">
      <c r="A20" s="1"/>
    </row>
    <row r="21" spans="1:14" ht="27.75" thickBot="1">
      <c r="A21" s="148" t="s">
        <v>77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21" t="s">
        <v>48</v>
      </c>
    </row>
    <row r="22" spans="1:14" ht="18.75" thickBot="1">
      <c r="A22" s="173" t="s">
        <v>6</v>
      </c>
      <c r="B22" s="165" t="s">
        <v>18</v>
      </c>
      <c r="C22" s="167"/>
      <c r="D22" s="165" t="s">
        <v>19</v>
      </c>
      <c r="E22" s="166"/>
      <c r="F22" s="166"/>
      <c r="G22" s="166"/>
      <c r="H22" s="166"/>
      <c r="I22" s="166"/>
      <c r="J22" s="166"/>
      <c r="K22" s="167"/>
      <c r="L22" s="172" t="s">
        <v>5</v>
      </c>
      <c r="M22" s="167"/>
      <c r="N22" s="149" t="s">
        <v>38</v>
      </c>
    </row>
    <row r="23" spans="1:14" ht="19.5" thickBot="1">
      <c r="A23" s="175"/>
      <c r="B23" s="173">
        <v>2022</v>
      </c>
      <c r="C23" s="173">
        <v>2023</v>
      </c>
      <c r="D23" s="168">
        <v>2022</v>
      </c>
      <c r="E23" s="168"/>
      <c r="F23" s="168"/>
      <c r="G23" s="169"/>
      <c r="H23" s="170">
        <v>2023</v>
      </c>
      <c r="I23" s="168"/>
      <c r="J23" s="168"/>
      <c r="K23" s="171"/>
      <c r="L23" s="173">
        <v>2022</v>
      </c>
      <c r="M23" s="173">
        <v>2023</v>
      </c>
      <c r="N23" s="150"/>
    </row>
    <row r="24" spans="1:14" ht="26.25" thickBot="1">
      <c r="A24" s="175"/>
      <c r="B24" s="147"/>
      <c r="C24" s="147"/>
      <c r="D24" s="45" t="s">
        <v>20</v>
      </c>
      <c r="E24" s="52" t="s">
        <v>73</v>
      </c>
      <c r="F24" s="23" t="s">
        <v>69</v>
      </c>
      <c r="G24" s="23" t="s">
        <v>62</v>
      </c>
      <c r="H24" s="45" t="s">
        <v>20</v>
      </c>
      <c r="I24" s="53" t="s">
        <v>75</v>
      </c>
      <c r="J24" s="23" t="s">
        <v>69</v>
      </c>
      <c r="K24" s="32" t="s">
        <v>70</v>
      </c>
      <c r="L24" s="147"/>
      <c r="M24" s="147"/>
      <c r="N24" s="151"/>
    </row>
    <row r="25" spans="1:14" ht="33.75" thickBot="1">
      <c r="A25" s="30" t="s">
        <v>7</v>
      </c>
      <c r="B25" s="126">
        <v>164553.2</v>
      </c>
      <c r="C25" s="126">
        <v>170436.9</v>
      </c>
      <c r="D25" s="127">
        <v>57181.4</v>
      </c>
      <c r="E25" s="128">
        <v>829.5</v>
      </c>
      <c r="F25" s="128"/>
      <c r="G25" s="129">
        <v>642.6</v>
      </c>
      <c r="H25" s="127">
        <v>60339.2</v>
      </c>
      <c r="I25" s="128">
        <v>750.7</v>
      </c>
      <c r="J25" s="128"/>
      <c r="K25" s="129">
        <v>367.4</v>
      </c>
      <c r="L25" s="130">
        <f aca="true" t="shared" si="1" ref="L25:L30">B25+D25+G25+F25+E25</f>
        <v>223206.7</v>
      </c>
      <c r="M25" s="130">
        <f>C25+H25+I25+J25+K25</f>
        <v>231894.19999999998</v>
      </c>
      <c r="N25" s="130">
        <f aca="true" t="shared" si="2" ref="N25:N31">M25-L25</f>
        <v>8687.49999999997</v>
      </c>
    </row>
    <row r="26" spans="1:14" ht="33.75" thickBot="1">
      <c r="A26" s="30" t="s">
        <v>8</v>
      </c>
      <c r="B26" s="131">
        <v>36529.5</v>
      </c>
      <c r="C26" s="131">
        <v>37494.2</v>
      </c>
      <c r="D26" s="127">
        <v>12755.6</v>
      </c>
      <c r="E26" s="128">
        <v>183.5</v>
      </c>
      <c r="F26" s="132"/>
      <c r="G26" s="129">
        <v>141.4</v>
      </c>
      <c r="H26" s="127">
        <v>12937.6</v>
      </c>
      <c r="I26" s="128">
        <v>162.2</v>
      </c>
      <c r="J26" s="132"/>
      <c r="K26" s="129">
        <v>80.8</v>
      </c>
      <c r="L26" s="130">
        <f t="shared" si="1"/>
        <v>49610</v>
      </c>
      <c r="M26" s="130">
        <f>C26+H26+I26+J26+K26</f>
        <v>50674.799999999996</v>
      </c>
      <c r="N26" s="130">
        <f t="shared" si="2"/>
        <v>1064.7999999999956</v>
      </c>
    </row>
    <row r="27" spans="1:15" ht="26.25" thickBot="1">
      <c r="A27" s="30" t="s">
        <v>9</v>
      </c>
      <c r="B27" s="90">
        <v>56112.9</v>
      </c>
      <c r="C27" s="90">
        <v>53953</v>
      </c>
      <c r="D27" s="91"/>
      <c r="E27" s="92"/>
      <c r="F27" s="92"/>
      <c r="G27" s="88">
        <v>30.4</v>
      </c>
      <c r="H27" s="91"/>
      <c r="I27" s="92"/>
      <c r="J27" s="92"/>
      <c r="K27" s="88">
        <v>64.4</v>
      </c>
      <c r="L27" s="89">
        <f t="shared" si="1"/>
        <v>56143.3</v>
      </c>
      <c r="M27" s="89">
        <f>C27+H27+I27+J27+K27</f>
        <v>54017.4</v>
      </c>
      <c r="N27" s="89">
        <f t="shared" si="2"/>
        <v>-2125.9000000000015</v>
      </c>
      <c r="O27" s="18"/>
    </row>
    <row r="28" spans="1:15" ht="68.25" customHeight="1" thickBot="1">
      <c r="A28" s="30" t="s">
        <v>23</v>
      </c>
      <c r="B28" s="93">
        <v>3047.5</v>
      </c>
      <c r="C28" s="93">
        <v>3165.5</v>
      </c>
      <c r="D28" s="91"/>
      <c r="E28" s="92"/>
      <c r="F28" s="94">
        <v>50.6</v>
      </c>
      <c r="G28" s="88"/>
      <c r="H28" s="91"/>
      <c r="I28" s="92"/>
      <c r="J28" s="94"/>
      <c r="K28" s="88"/>
      <c r="L28" s="95">
        <f t="shared" si="1"/>
        <v>3098.1</v>
      </c>
      <c r="M28" s="95">
        <f>C28+H28+I28+J28+K28</f>
        <v>3165.5</v>
      </c>
      <c r="N28" s="95">
        <f t="shared" si="2"/>
        <v>67.40000000000009</v>
      </c>
      <c r="O28" s="17"/>
    </row>
    <row r="29" spans="1:16" ht="45.75" thickBot="1">
      <c r="A29" s="30" t="s">
        <v>28</v>
      </c>
      <c r="B29" s="96">
        <v>1310.3</v>
      </c>
      <c r="C29" s="96">
        <v>1357</v>
      </c>
      <c r="D29" s="91"/>
      <c r="E29" s="92"/>
      <c r="F29" s="92"/>
      <c r="G29" s="88"/>
      <c r="H29" s="91"/>
      <c r="I29" s="92"/>
      <c r="J29" s="92"/>
      <c r="K29" s="88"/>
      <c r="L29" s="95">
        <f t="shared" si="1"/>
        <v>1310.3</v>
      </c>
      <c r="M29" s="95">
        <f>C29+H29+I29+J29+K29</f>
        <v>1357</v>
      </c>
      <c r="N29" s="95">
        <f t="shared" si="2"/>
        <v>46.700000000000045</v>
      </c>
      <c r="O29" s="17"/>
      <c r="P29" s="20"/>
    </row>
    <row r="30" spans="1:14" ht="26.25" thickBot="1">
      <c r="A30" s="30" t="s">
        <v>16</v>
      </c>
      <c r="B30" s="90">
        <v>0.6</v>
      </c>
      <c r="C30" s="90">
        <v>0</v>
      </c>
      <c r="D30" s="97">
        <v>111.9</v>
      </c>
      <c r="E30" s="98"/>
      <c r="F30" s="98"/>
      <c r="G30" s="99">
        <v>139.6</v>
      </c>
      <c r="H30" s="97">
        <v>544.3</v>
      </c>
      <c r="I30" s="98"/>
      <c r="J30" s="98"/>
      <c r="K30" s="99">
        <v>365.1</v>
      </c>
      <c r="L30" s="89">
        <f t="shared" si="1"/>
        <v>252.1</v>
      </c>
      <c r="M30" s="89">
        <f>C30+H30+K30+J30+I30</f>
        <v>909.4</v>
      </c>
      <c r="N30" s="89">
        <f t="shared" si="2"/>
        <v>657.3</v>
      </c>
    </row>
    <row r="31" spans="1:18" ht="22.5" customHeight="1">
      <c r="A31" s="31" t="s">
        <v>10</v>
      </c>
      <c r="B31" s="177">
        <f aca="true" t="shared" si="3" ref="B31:K31">B33+B35+B37+B39+B41</f>
        <v>7164.000000000001</v>
      </c>
      <c r="C31" s="177">
        <f t="shared" si="3"/>
        <v>7175.8</v>
      </c>
      <c r="D31" s="154">
        <f t="shared" si="3"/>
        <v>13937.1</v>
      </c>
      <c r="E31" s="154">
        <f t="shared" si="3"/>
        <v>9.6</v>
      </c>
      <c r="F31" s="161">
        <f t="shared" si="3"/>
        <v>21.7</v>
      </c>
      <c r="G31" s="156">
        <f t="shared" si="3"/>
        <v>24.200000000000003</v>
      </c>
      <c r="H31" s="154">
        <f t="shared" si="3"/>
        <v>10485.7</v>
      </c>
      <c r="I31" s="154">
        <f t="shared" si="3"/>
        <v>43.6</v>
      </c>
      <c r="J31" s="161">
        <f t="shared" si="3"/>
        <v>14.7</v>
      </c>
      <c r="K31" s="156">
        <f t="shared" si="3"/>
        <v>0</v>
      </c>
      <c r="L31" s="158">
        <f>B31+D31+E31+F31+G31</f>
        <v>21156.600000000002</v>
      </c>
      <c r="M31" s="152">
        <f>C31+H31+K31+J31+I31</f>
        <v>17719.8</v>
      </c>
      <c r="N31" s="152">
        <f t="shared" si="2"/>
        <v>-3436.800000000003</v>
      </c>
      <c r="O31" s="17"/>
      <c r="P31" s="20"/>
      <c r="Q31" s="20"/>
      <c r="R31" s="20"/>
    </row>
    <row r="32" spans="1:16" ht="21" customHeight="1" thickBot="1">
      <c r="A32" s="22" t="s">
        <v>11</v>
      </c>
      <c r="B32" s="177"/>
      <c r="C32" s="177"/>
      <c r="D32" s="155"/>
      <c r="E32" s="155"/>
      <c r="F32" s="162"/>
      <c r="G32" s="157"/>
      <c r="H32" s="155"/>
      <c r="I32" s="155"/>
      <c r="J32" s="162"/>
      <c r="K32" s="157"/>
      <c r="L32" s="159"/>
      <c r="M32" s="160"/>
      <c r="N32" s="153"/>
      <c r="O32" s="17"/>
      <c r="P32" s="20"/>
    </row>
    <row r="33" spans="1:16" ht="26.25" thickBot="1">
      <c r="A33" s="24" t="s">
        <v>12</v>
      </c>
      <c r="B33" s="101">
        <v>3693.3</v>
      </c>
      <c r="C33" s="101">
        <v>2685</v>
      </c>
      <c r="D33" s="102">
        <v>7111.4</v>
      </c>
      <c r="E33" s="103">
        <v>3.5</v>
      </c>
      <c r="F33" s="103"/>
      <c r="G33" s="104">
        <v>17.3</v>
      </c>
      <c r="H33" s="105">
        <v>3937.7</v>
      </c>
      <c r="I33" s="103">
        <v>0.6</v>
      </c>
      <c r="J33" s="103"/>
      <c r="K33" s="104"/>
      <c r="L33" s="89">
        <f>B33+D33+E33</f>
        <v>10808.2</v>
      </c>
      <c r="M33" s="89">
        <f>C33+H33+I33+K33+J33</f>
        <v>6623.3</v>
      </c>
      <c r="N33" s="89">
        <f aca="true" t="shared" si="4" ref="N33:N38">M33-L33</f>
        <v>-4184.900000000001</v>
      </c>
      <c r="O33" s="17"/>
      <c r="P33" s="20"/>
    </row>
    <row r="34" spans="1:16" ht="26.25" thickBot="1">
      <c r="A34" s="24" t="s">
        <v>85</v>
      </c>
      <c r="B34" s="94"/>
      <c r="C34" s="94"/>
      <c r="D34" s="106">
        <v>41.5</v>
      </c>
      <c r="E34" s="102"/>
      <c r="F34" s="102"/>
      <c r="G34" s="107"/>
      <c r="H34" s="106">
        <v>601.9</v>
      </c>
      <c r="I34" s="102"/>
      <c r="J34" s="102"/>
      <c r="K34" s="107"/>
      <c r="L34" s="89">
        <f aca="true" t="shared" si="5" ref="L34:L39">B34+D34+E34</f>
        <v>41.5</v>
      </c>
      <c r="M34" s="89">
        <f aca="true" t="shared" si="6" ref="M34:M41">C34+H34+I34+K34+J34</f>
        <v>601.9</v>
      </c>
      <c r="N34" s="89">
        <f t="shared" si="4"/>
        <v>560.4</v>
      </c>
      <c r="O34" s="17"/>
      <c r="P34" s="20"/>
    </row>
    <row r="35" spans="1:15" ht="26.25" thickBot="1">
      <c r="A35" s="24" t="s">
        <v>13</v>
      </c>
      <c r="B35" s="108">
        <v>256.8</v>
      </c>
      <c r="C35" s="108">
        <v>652.5</v>
      </c>
      <c r="D35" s="106">
        <v>1662.5</v>
      </c>
      <c r="E35" s="102">
        <v>0.8</v>
      </c>
      <c r="F35" s="102"/>
      <c r="G35" s="107">
        <v>0.8</v>
      </c>
      <c r="H35" s="106">
        <v>685.8</v>
      </c>
      <c r="I35" s="102">
        <v>6.3</v>
      </c>
      <c r="J35" s="102"/>
      <c r="K35" s="107"/>
      <c r="L35" s="89">
        <f t="shared" si="5"/>
        <v>1920.1</v>
      </c>
      <c r="M35" s="89">
        <f t="shared" si="6"/>
        <v>1344.6</v>
      </c>
      <c r="N35" s="89">
        <f t="shared" si="4"/>
        <v>-575.5</v>
      </c>
      <c r="O35" s="17"/>
    </row>
    <row r="36" spans="1:15" ht="26.25" thickBot="1">
      <c r="A36" s="24" t="s">
        <v>86</v>
      </c>
      <c r="B36" s="94"/>
      <c r="C36" s="94"/>
      <c r="D36" s="106">
        <v>41.2</v>
      </c>
      <c r="E36" s="102"/>
      <c r="F36" s="102"/>
      <c r="G36" s="107"/>
      <c r="H36" s="106">
        <v>395.2</v>
      </c>
      <c r="I36" s="102"/>
      <c r="J36" s="102"/>
      <c r="K36" s="107"/>
      <c r="L36" s="89">
        <f t="shared" si="5"/>
        <v>41.2</v>
      </c>
      <c r="M36" s="89">
        <f t="shared" si="6"/>
        <v>395.2</v>
      </c>
      <c r="N36" s="89">
        <f t="shared" si="4"/>
        <v>354</v>
      </c>
      <c r="O36" s="17"/>
    </row>
    <row r="37" spans="1:14" ht="26.25" thickBot="1">
      <c r="A37" s="24" t="s">
        <v>14</v>
      </c>
      <c r="B37" s="109">
        <v>3078.7</v>
      </c>
      <c r="C37" s="109">
        <v>3781.8</v>
      </c>
      <c r="D37" s="106">
        <v>4860.9</v>
      </c>
      <c r="E37" s="102">
        <v>5.3</v>
      </c>
      <c r="F37" s="102"/>
      <c r="G37" s="107">
        <v>6.1</v>
      </c>
      <c r="H37" s="106">
        <v>5453.1</v>
      </c>
      <c r="I37" s="102">
        <v>36.7</v>
      </c>
      <c r="J37" s="102"/>
      <c r="K37" s="107"/>
      <c r="L37" s="89">
        <f t="shared" si="5"/>
        <v>7944.9</v>
      </c>
      <c r="M37" s="89">
        <f t="shared" si="6"/>
        <v>9271.600000000002</v>
      </c>
      <c r="N37" s="89">
        <f t="shared" si="4"/>
        <v>1326.7000000000025</v>
      </c>
    </row>
    <row r="38" spans="1:14" ht="26.25" thickBot="1">
      <c r="A38" s="24" t="s">
        <v>86</v>
      </c>
      <c r="B38" s="94"/>
      <c r="C38" s="94"/>
      <c r="D38" s="106">
        <v>383.1</v>
      </c>
      <c r="E38" s="102"/>
      <c r="F38" s="102"/>
      <c r="G38" s="107"/>
      <c r="H38" s="106">
        <v>868.6</v>
      </c>
      <c r="I38" s="102"/>
      <c r="J38" s="102"/>
      <c r="K38" s="107"/>
      <c r="L38" s="89">
        <f t="shared" si="5"/>
        <v>383.1</v>
      </c>
      <c r="M38" s="89">
        <f t="shared" si="6"/>
        <v>868.6</v>
      </c>
      <c r="N38" s="110">
        <f t="shared" si="4"/>
        <v>485.5</v>
      </c>
    </row>
    <row r="39" spans="1:16" ht="25.5">
      <c r="A39" s="22" t="s">
        <v>15</v>
      </c>
      <c r="B39" s="100">
        <v>85.6</v>
      </c>
      <c r="C39" s="100">
        <v>1.5</v>
      </c>
      <c r="D39" s="111">
        <v>88.2</v>
      </c>
      <c r="E39" s="44"/>
      <c r="F39" s="44">
        <v>21.7</v>
      </c>
      <c r="G39" s="112"/>
      <c r="H39" s="111">
        <v>189.2</v>
      </c>
      <c r="I39" s="44"/>
      <c r="J39" s="44">
        <v>14.7</v>
      </c>
      <c r="K39" s="112"/>
      <c r="L39" s="135">
        <f t="shared" si="5"/>
        <v>173.8</v>
      </c>
      <c r="M39" s="135">
        <f t="shared" si="6"/>
        <v>205.39999999999998</v>
      </c>
      <c r="N39" s="113">
        <f aca="true" t="shared" si="7" ref="N39:N92">M39-L39</f>
        <v>31.599999999999966</v>
      </c>
      <c r="O39" s="17"/>
      <c r="P39" s="20"/>
    </row>
    <row r="40" spans="1:16" ht="25.5">
      <c r="A40" s="137" t="s">
        <v>86</v>
      </c>
      <c r="B40" s="138"/>
      <c r="C40" s="138"/>
      <c r="D40" s="139"/>
      <c r="E40" s="139"/>
      <c r="F40" s="139"/>
      <c r="G40" s="139"/>
      <c r="H40" s="139">
        <v>14.9</v>
      </c>
      <c r="I40" s="139"/>
      <c r="J40" s="139"/>
      <c r="K40" s="139"/>
      <c r="L40" s="140"/>
      <c r="M40" s="140"/>
      <c r="N40" s="140"/>
      <c r="O40" s="17"/>
      <c r="P40" s="20"/>
    </row>
    <row r="41" spans="1:16" ht="26.25" thickBot="1">
      <c r="A41" s="22" t="s">
        <v>58</v>
      </c>
      <c r="B41" s="100">
        <v>49.6</v>
      </c>
      <c r="C41" s="100">
        <v>55</v>
      </c>
      <c r="D41" s="111">
        <v>214.1</v>
      </c>
      <c r="E41" s="44"/>
      <c r="F41" s="44"/>
      <c r="G41" s="112"/>
      <c r="H41" s="111">
        <v>219.9</v>
      </c>
      <c r="I41" s="44"/>
      <c r="J41" s="44"/>
      <c r="K41" s="112"/>
      <c r="L41" s="113"/>
      <c r="M41" s="136">
        <f t="shared" si="6"/>
        <v>274.9</v>
      </c>
      <c r="N41" s="113"/>
      <c r="O41" s="17"/>
      <c r="P41" s="20"/>
    </row>
    <row r="42" spans="1:16" ht="26.25" thickBot="1">
      <c r="A42" s="24" t="s">
        <v>86</v>
      </c>
      <c r="B42" s="92"/>
      <c r="C42" s="92"/>
      <c r="D42" s="114">
        <v>1.1</v>
      </c>
      <c r="E42" s="43"/>
      <c r="F42" s="43"/>
      <c r="G42" s="107"/>
      <c r="H42" s="114">
        <v>34.2</v>
      </c>
      <c r="I42" s="43"/>
      <c r="J42" s="43"/>
      <c r="K42" s="107"/>
      <c r="L42" s="115"/>
      <c r="M42" s="115"/>
      <c r="N42" s="115"/>
      <c r="O42" s="17"/>
      <c r="P42" s="20"/>
    </row>
    <row r="43" spans="1:15" ht="33.75" thickBot="1">
      <c r="A43" s="133" t="s">
        <v>22</v>
      </c>
      <c r="B43" s="134">
        <f aca="true" t="shared" si="8" ref="B43:N43">B44+B45+B46+B47+B48+B49+B50+B51+B52+B53+B55+B56+B57+B70+B58+B59+B60+B61+B54+B65</f>
        <v>742.5999999999999</v>
      </c>
      <c r="C43" s="134">
        <f t="shared" si="8"/>
        <v>266.9</v>
      </c>
      <c r="D43" s="134">
        <f t="shared" si="8"/>
        <v>863.8000000000001</v>
      </c>
      <c r="E43" s="134">
        <f t="shared" si="8"/>
        <v>1.2</v>
      </c>
      <c r="F43" s="134">
        <f t="shared" si="8"/>
        <v>12.5</v>
      </c>
      <c r="G43" s="134">
        <f t="shared" si="8"/>
        <v>291.6</v>
      </c>
      <c r="H43" s="134">
        <f t="shared" si="8"/>
        <v>2345.7000000000003</v>
      </c>
      <c r="I43" s="134">
        <f t="shared" si="8"/>
        <v>1070.3</v>
      </c>
      <c r="J43" s="134">
        <f t="shared" si="8"/>
        <v>11131</v>
      </c>
      <c r="K43" s="134">
        <f t="shared" si="8"/>
        <v>155.5</v>
      </c>
      <c r="L43" s="134">
        <f t="shared" si="8"/>
        <v>1911.7</v>
      </c>
      <c r="M43" s="134">
        <f t="shared" si="8"/>
        <v>14969.399999999996</v>
      </c>
      <c r="N43" s="134">
        <f t="shared" si="8"/>
        <v>13057.699999999999</v>
      </c>
      <c r="O43" s="17"/>
    </row>
    <row r="44" spans="1:16" ht="26.25" thickBot="1">
      <c r="A44" s="24" t="s">
        <v>52</v>
      </c>
      <c r="B44" s="94">
        <v>91</v>
      </c>
      <c r="C44" s="94">
        <v>1</v>
      </c>
      <c r="D44" s="46">
        <v>105</v>
      </c>
      <c r="E44" s="43">
        <v>1.2</v>
      </c>
      <c r="F44" s="43">
        <v>0.5</v>
      </c>
      <c r="G44" s="107"/>
      <c r="H44" s="46">
        <v>241.6</v>
      </c>
      <c r="I44" s="43">
        <v>1.1</v>
      </c>
      <c r="J44" s="43"/>
      <c r="K44" s="107"/>
      <c r="L44" s="89">
        <f aca="true" t="shared" si="9" ref="L44:L93">B44+D44+G44+F44+E44</f>
        <v>197.7</v>
      </c>
      <c r="M44" s="89">
        <f aca="true" t="shared" si="10" ref="M44:M93">C44+H44+K44+J44+I44</f>
        <v>243.7</v>
      </c>
      <c r="N44" s="115">
        <f t="shared" si="7"/>
        <v>46</v>
      </c>
      <c r="P44" s="20"/>
    </row>
    <row r="45" spans="1:14" ht="26.25" hidden="1" thickBot="1">
      <c r="A45" s="24" t="s">
        <v>42</v>
      </c>
      <c r="B45" s="102"/>
      <c r="C45" s="102"/>
      <c r="D45" s="46"/>
      <c r="E45" s="43"/>
      <c r="F45" s="43"/>
      <c r="G45" s="107"/>
      <c r="H45" s="46"/>
      <c r="I45" s="43"/>
      <c r="J45" s="43"/>
      <c r="K45" s="107"/>
      <c r="L45" s="89">
        <f t="shared" si="9"/>
        <v>0</v>
      </c>
      <c r="M45" s="89">
        <f t="shared" si="10"/>
        <v>0</v>
      </c>
      <c r="N45" s="115">
        <f t="shared" si="7"/>
        <v>0</v>
      </c>
    </row>
    <row r="46" spans="1:16" ht="26.25" thickBot="1">
      <c r="A46" s="24" t="s">
        <v>43</v>
      </c>
      <c r="B46" s="102"/>
      <c r="C46" s="102">
        <v>9.2</v>
      </c>
      <c r="D46" s="46">
        <v>102</v>
      </c>
      <c r="E46" s="43"/>
      <c r="F46" s="43"/>
      <c r="G46" s="107"/>
      <c r="H46" s="46">
        <v>104.5</v>
      </c>
      <c r="I46" s="43">
        <v>1.2</v>
      </c>
      <c r="J46" s="43"/>
      <c r="K46" s="107"/>
      <c r="L46" s="89">
        <f t="shared" si="9"/>
        <v>102</v>
      </c>
      <c r="M46" s="89">
        <f t="shared" si="10"/>
        <v>114.9</v>
      </c>
      <c r="N46" s="115">
        <f t="shared" si="7"/>
        <v>12.900000000000006</v>
      </c>
      <c r="O46" s="18"/>
      <c r="P46" s="16"/>
    </row>
    <row r="47" spans="1:16" ht="26.25" thickBot="1">
      <c r="A47" s="24" t="s">
        <v>24</v>
      </c>
      <c r="B47" s="102">
        <v>22.4</v>
      </c>
      <c r="C47" s="102"/>
      <c r="D47" s="46">
        <v>50.3</v>
      </c>
      <c r="E47" s="43"/>
      <c r="F47" s="43">
        <v>0.4</v>
      </c>
      <c r="G47" s="107"/>
      <c r="H47" s="46">
        <v>56.5</v>
      </c>
      <c r="I47" s="43"/>
      <c r="J47" s="43"/>
      <c r="K47" s="107"/>
      <c r="L47" s="89">
        <f t="shared" si="9"/>
        <v>73.1</v>
      </c>
      <c r="M47" s="89">
        <f t="shared" si="10"/>
        <v>56.5</v>
      </c>
      <c r="N47" s="115">
        <f t="shared" si="7"/>
        <v>-16.599999999999994</v>
      </c>
      <c r="O47" s="17"/>
      <c r="P47" s="17"/>
    </row>
    <row r="48" spans="1:16" ht="23.25" customHeight="1" thickBot="1">
      <c r="A48" s="24" t="s">
        <v>25</v>
      </c>
      <c r="B48" s="102">
        <v>10.2</v>
      </c>
      <c r="C48" s="102"/>
      <c r="D48" s="46">
        <v>44.1</v>
      </c>
      <c r="E48" s="43"/>
      <c r="F48" s="43"/>
      <c r="G48" s="107"/>
      <c r="H48" s="46">
        <v>160.7</v>
      </c>
      <c r="I48" s="43"/>
      <c r="J48" s="43"/>
      <c r="K48" s="107"/>
      <c r="L48" s="89">
        <f t="shared" si="9"/>
        <v>54.3</v>
      </c>
      <c r="M48" s="89">
        <f t="shared" si="10"/>
        <v>160.7</v>
      </c>
      <c r="N48" s="115">
        <f t="shared" si="7"/>
        <v>106.39999999999999</v>
      </c>
      <c r="O48" s="17"/>
      <c r="P48" s="19"/>
    </row>
    <row r="49" spans="1:14" ht="41.25" thickBot="1">
      <c r="A49" s="24" t="s">
        <v>84</v>
      </c>
      <c r="B49" s="102">
        <v>115</v>
      </c>
      <c r="C49" s="102"/>
      <c r="D49" s="46">
        <v>146</v>
      </c>
      <c r="E49" s="43"/>
      <c r="F49" s="43"/>
      <c r="G49" s="107">
        <v>291.6</v>
      </c>
      <c r="H49" s="46">
        <v>390.6</v>
      </c>
      <c r="I49" s="43">
        <v>1068</v>
      </c>
      <c r="J49" s="43">
        <v>11118.8</v>
      </c>
      <c r="K49" s="107">
        <v>95.8</v>
      </c>
      <c r="L49" s="89">
        <f t="shared" si="9"/>
        <v>552.6</v>
      </c>
      <c r="M49" s="89">
        <f t="shared" si="10"/>
        <v>12673.199999999999</v>
      </c>
      <c r="N49" s="115">
        <f t="shared" si="7"/>
        <v>12120.599999999999</v>
      </c>
    </row>
    <row r="50" spans="1:16" ht="26.25" hidden="1" thickBot="1">
      <c r="A50" s="24" t="s">
        <v>26</v>
      </c>
      <c r="B50" s="102"/>
      <c r="C50" s="102"/>
      <c r="D50" s="46"/>
      <c r="E50" s="43"/>
      <c r="F50" s="43"/>
      <c r="G50" s="107"/>
      <c r="H50" s="46"/>
      <c r="I50" s="43"/>
      <c r="J50" s="43"/>
      <c r="K50" s="107"/>
      <c r="L50" s="89">
        <f t="shared" si="9"/>
        <v>0</v>
      </c>
      <c r="M50" s="89">
        <f t="shared" si="10"/>
        <v>0</v>
      </c>
      <c r="N50" s="115">
        <f t="shared" si="7"/>
        <v>0</v>
      </c>
      <c r="O50" s="17"/>
      <c r="P50" s="17"/>
    </row>
    <row r="51" spans="1:15" ht="26.25" thickBot="1">
      <c r="A51" s="24" t="s">
        <v>44</v>
      </c>
      <c r="B51" s="102">
        <v>403.2</v>
      </c>
      <c r="C51" s="102"/>
      <c r="D51" s="46"/>
      <c r="E51" s="43"/>
      <c r="F51" s="43"/>
      <c r="G51" s="107"/>
      <c r="H51" s="46">
        <v>508.4</v>
      </c>
      <c r="I51" s="43"/>
      <c r="J51" s="43"/>
      <c r="K51" s="107"/>
      <c r="L51" s="89">
        <f t="shared" si="9"/>
        <v>403.2</v>
      </c>
      <c r="M51" s="89">
        <f t="shared" si="10"/>
        <v>508.4</v>
      </c>
      <c r="N51" s="116">
        <f t="shared" si="7"/>
        <v>105.19999999999999</v>
      </c>
      <c r="O51" s="17"/>
    </row>
    <row r="52" spans="1:14" ht="41.25" thickBot="1">
      <c r="A52" s="24" t="s">
        <v>55</v>
      </c>
      <c r="B52" s="102"/>
      <c r="C52" s="102"/>
      <c r="D52" s="46">
        <v>32.5</v>
      </c>
      <c r="E52" s="43"/>
      <c r="F52" s="43"/>
      <c r="G52" s="107"/>
      <c r="H52" s="46">
        <v>101.1</v>
      </c>
      <c r="I52" s="43"/>
      <c r="J52" s="43"/>
      <c r="K52" s="107"/>
      <c r="L52" s="89">
        <f t="shared" si="9"/>
        <v>32.5</v>
      </c>
      <c r="M52" s="89">
        <f t="shared" si="10"/>
        <v>101.1</v>
      </c>
      <c r="N52" s="116">
        <f t="shared" si="7"/>
        <v>68.6</v>
      </c>
    </row>
    <row r="53" spans="1:17" ht="45.75" customHeight="1" thickBot="1">
      <c r="A53" s="24" t="s">
        <v>89</v>
      </c>
      <c r="B53" s="102">
        <v>100.8</v>
      </c>
      <c r="C53" s="102">
        <v>256.7</v>
      </c>
      <c r="D53" s="46">
        <v>311.2</v>
      </c>
      <c r="E53" s="43"/>
      <c r="F53" s="43"/>
      <c r="G53" s="107"/>
      <c r="H53" s="46">
        <v>455.1</v>
      </c>
      <c r="I53" s="43"/>
      <c r="J53" s="43"/>
      <c r="K53" s="107"/>
      <c r="L53" s="89">
        <f t="shared" si="9"/>
        <v>412</v>
      </c>
      <c r="M53" s="89">
        <f t="shared" si="10"/>
        <v>711.8</v>
      </c>
      <c r="N53" s="116">
        <f t="shared" si="7"/>
        <v>299.79999999999995</v>
      </c>
      <c r="Q53" s="37"/>
    </row>
    <row r="54" spans="1:14" ht="43.5" customHeight="1" thickBot="1">
      <c r="A54" s="24" t="s">
        <v>53</v>
      </c>
      <c r="B54" s="102"/>
      <c r="C54" s="102"/>
      <c r="D54" s="46">
        <v>6.7</v>
      </c>
      <c r="E54" s="43"/>
      <c r="F54" s="43"/>
      <c r="G54" s="107"/>
      <c r="H54" s="46">
        <v>133.9</v>
      </c>
      <c r="I54" s="43"/>
      <c r="J54" s="43"/>
      <c r="K54" s="107"/>
      <c r="L54" s="89">
        <f t="shared" si="9"/>
        <v>6.7</v>
      </c>
      <c r="M54" s="89">
        <f t="shared" si="10"/>
        <v>133.9</v>
      </c>
      <c r="N54" s="116">
        <f t="shared" si="7"/>
        <v>127.2</v>
      </c>
    </row>
    <row r="55" spans="1:14" ht="41.25" customHeight="1" hidden="1" thickBot="1">
      <c r="A55" s="24" t="s">
        <v>65</v>
      </c>
      <c r="B55" s="102"/>
      <c r="C55" s="102"/>
      <c r="D55" s="46"/>
      <c r="E55" s="43"/>
      <c r="F55" s="43"/>
      <c r="G55" s="107"/>
      <c r="H55" s="46"/>
      <c r="I55" s="43"/>
      <c r="J55" s="43"/>
      <c r="K55" s="107"/>
      <c r="L55" s="89">
        <f t="shared" si="9"/>
        <v>0</v>
      </c>
      <c r="M55" s="89">
        <f t="shared" si="10"/>
        <v>0</v>
      </c>
      <c r="N55" s="116">
        <f t="shared" si="7"/>
        <v>0</v>
      </c>
    </row>
    <row r="56" spans="1:14" ht="27" customHeight="1" thickBot="1">
      <c r="A56" s="24" t="s">
        <v>56</v>
      </c>
      <c r="B56" s="102"/>
      <c r="C56" s="102"/>
      <c r="D56" s="46"/>
      <c r="E56" s="43"/>
      <c r="F56" s="43">
        <v>9.6</v>
      </c>
      <c r="G56" s="107"/>
      <c r="H56" s="46">
        <v>65</v>
      </c>
      <c r="I56" s="43"/>
      <c r="J56" s="43"/>
      <c r="K56" s="107"/>
      <c r="L56" s="89">
        <f t="shared" si="9"/>
        <v>9.6</v>
      </c>
      <c r="M56" s="89">
        <f t="shared" si="10"/>
        <v>65</v>
      </c>
      <c r="N56" s="115">
        <f t="shared" si="7"/>
        <v>55.4</v>
      </c>
    </row>
    <row r="57" spans="1:14" ht="21.75" customHeight="1" thickBot="1">
      <c r="A57" s="22" t="s">
        <v>27</v>
      </c>
      <c r="B57" s="117"/>
      <c r="C57" s="117"/>
      <c r="D57" s="47"/>
      <c r="E57" s="44"/>
      <c r="F57" s="44"/>
      <c r="G57" s="112"/>
      <c r="H57" s="47">
        <v>28.8</v>
      </c>
      <c r="I57" s="44"/>
      <c r="J57" s="44"/>
      <c r="K57" s="112"/>
      <c r="L57" s="89">
        <f t="shared" si="9"/>
        <v>0</v>
      </c>
      <c r="M57" s="89">
        <f t="shared" si="10"/>
        <v>28.8</v>
      </c>
      <c r="N57" s="118">
        <f t="shared" si="7"/>
        <v>28.8</v>
      </c>
    </row>
    <row r="58" spans="1:14" ht="37.5" customHeight="1" thickBot="1">
      <c r="A58" s="24" t="s">
        <v>29</v>
      </c>
      <c r="B58" s="102"/>
      <c r="C58" s="102"/>
      <c r="D58" s="46"/>
      <c r="E58" s="43"/>
      <c r="F58" s="43"/>
      <c r="G58" s="107"/>
      <c r="H58" s="46">
        <v>33.6</v>
      </c>
      <c r="I58" s="43"/>
      <c r="J58" s="43"/>
      <c r="K58" s="107"/>
      <c r="L58" s="89">
        <f t="shared" si="9"/>
        <v>0</v>
      </c>
      <c r="M58" s="89">
        <f t="shared" si="10"/>
        <v>33.6</v>
      </c>
      <c r="N58" s="115">
        <f t="shared" si="7"/>
        <v>33.6</v>
      </c>
    </row>
    <row r="59" spans="1:14" ht="28.5" customHeight="1" thickBot="1">
      <c r="A59" s="24" t="s">
        <v>30</v>
      </c>
      <c r="B59" s="102"/>
      <c r="C59" s="102"/>
      <c r="D59" s="46"/>
      <c r="E59" s="43"/>
      <c r="F59" s="43"/>
      <c r="G59" s="107"/>
      <c r="H59" s="46">
        <v>24.9</v>
      </c>
      <c r="I59" s="43"/>
      <c r="J59" s="43"/>
      <c r="K59" s="107"/>
      <c r="L59" s="89">
        <f t="shared" si="9"/>
        <v>0</v>
      </c>
      <c r="M59" s="89">
        <f t="shared" si="10"/>
        <v>24.9</v>
      </c>
      <c r="N59" s="115">
        <f t="shared" si="7"/>
        <v>24.9</v>
      </c>
    </row>
    <row r="60" spans="1:14" ht="21.75" customHeight="1" hidden="1" thickBot="1">
      <c r="A60" s="24" t="s">
        <v>31</v>
      </c>
      <c r="B60" s="102"/>
      <c r="C60" s="102"/>
      <c r="D60" s="46"/>
      <c r="E60" s="43"/>
      <c r="F60" s="43"/>
      <c r="G60" s="107"/>
      <c r="H60" s="46"/>
      <c r="I60" s="43"/>
      <c r="J60" s="43"/>
      <c r="K60" s="107"/>
      <c r="L60" s="89">
        <f t="shared" si="9"/>
        <v>0</v>
      </c>
      <c r="M60" s="89">
        <f t="shared" si="10"/>
        <v>0</v>
      </c>
      <c r="N60" s="115">
        <f t="shared" si="7"/>
        <v>0</v>
      </c>
    </row>
    <row r="61" spans="1:14" ht="44.25" customHeight="1" hidden="1" thickBot="1">
      <c r="A61" s="24" t="s">
        <v>32</v>
      </c>
      <c r="B61" s="102"/>
      <c r="C61" s="102"/>
      <c r="D61" s="46"/>
      <c r="E61" s="43"/>
      <c r="F61" s="43"/>
      <c r="G61" s="107"/>
      <c r="H61" s="46"/>
      <c r="I61" s="43"/>
      <c r="J61" s="43"/>
      <c r="K61" s="107"/>
      <c r="L61" s="89">
        <f t="shared" si="9"/>
        <v>0</v>
      </c>
      <c r="M61" s="89">
        <f t="shared" si="10"/>
        <v>0</v>
      </c>
      <c r="N61" s="115">
        <f t="shared" si="7"/>
        <v>0</v>
      </c>
    </row>
    <row r="62" spans="1:14" ht="21.75" customHeight="1" thickBot="1">
      <c r="A62" s="24" t="s">
        <v>33</v>
      </c>
      <c r="B62" s="102"/>
      <c r="C62" s="102"/>
      <c r="D62" s="46"/>
      <c r="E62" s="43"/>
      <c r="F62" s="43"/>
      <c r="G62" s="107"/>
      <c r="H62" s="46">
        <v>89.2</v>
      </c>
      <c r="I62" s="43"/>
      <c r="J62" s="43"/>
      <c r="K62" s="107">
        <v>13.8</v>
      </c>
      <c r="L62" s="89">
        <f t="shared" si="9"/>
        <v>0</v>
      </c>
      <c r="M62" s="89">
        <f t="shared" si="10"/>
        <v>103</v>
      </c>
      <c r="N62" s="115">
        <f t="shared" si="7"/>
        <v>103</v>
      </c>
    </row>
    <row r="63" spans="1:14" ht="21.75" customHeight="1" thickBot="1">
      <c r="A63" s="24" t="s">
        <v>45</v>
      </c>
      <c r="B63" s="102"/>
      <c r="C63" s="102"/>
      <c r="D63" s="46">
        <v>26.4</v>
      </c>
      <c r="E63" s="43"/>
      <c r="F63" s="43"/>
      <c r="G63" s="107"/>
      <c r="H63" s="46"/>
      <c r="I63" s="43"/>
      <c r="J63" s="43"/>
      <c r="K63" s="107"/>
      <c r="L63" s="89">
        <f t="shared" si="9"/>
        <v>26.4</v>
      </c>
      <c r="M63" s="89">
        <f t="shared" si="10"/>
        <v>0</v>
      </c>
      <c r="N63" s="115">
        <f t="shared" si="7"/>
        <v>-26.4</v>
      </c>
    </row>
    <row r="64" spans="1:14" ht="21.75" customHeight="1" thickBot="1">
      <c r="A64" s="24" t="s">
        <v>34</v>
      </c>
      <c r="B64" s="102"/>
      <c r="C64" s="102"/>
      <c r="D64" s="46"/>
      <c r="E64" s="43"/>
      <c r="F64" s="43"/>
      <c r="G64" s="107"/>
      <c r="H64" s="46">
        <v>106.5</v>
      </c>
      <c r="I64" s="43"/>
      <c r="J64" s="43"/>
      <c r="K64" s="107"/>
      <c r="L64" s="89">
        <f t="shared" si="9"/>
        <v>0</v>
      </c>
      <c r="M64" s="89">
        <f t="shared" si="10"/>
        <v>106.5</v>
      </c>
      <c r="N64" s="115">
        <f t="shared" si="7"/>
        <v>106.5</v>
      </c>
    </row>
    <row r="65" spans="1:14" ht="21.75" customHeight="1" thickBot="1">
      <c r="A65" s="24" t="s">
        <v>66</v>
      </c>
      <c r="B65" s="102"/>
      <c r="C65" s="102"/>
      <c r="D65" s="46">
        <v>2.1</v>
      </c>
      <c r="E65" s="43"/>
      <c r="F65" s="43"/>
      <c r="G65" s="107"/>
      <c r="H65" s="46"/>
      <c r="I65" s="43"/>
      <c r="J65" s="43"/>
      <c r="K65" s="107"/>
      <c r="L65" s="89">
        <f t="shared" si="9"/>
        <v>2.1</v>
      </c>
      <c r="M65" s="89">
        <f t="shared" si="10"/>
        <v>0</v>
      </c>
      <c r="N65" s="115">
        <f t="shared" si="7"/>
        <v>-2.1</v>
      </c>
    </row>
    <row r="66" spans="1:14" ht="39" customHeight="1" hidden="1" thickBot="1">
      <c r="A66" s="24" t="s">
        <v>40</v>
      </c>
      <c r="B66" s="102"/>
      <c r="C66" s="102"/>
      <c r="D66" s="46"/>
      <c r="E66" s="43"/>
      <c r="F66" s="43"/>
      <c r="G66" s="107"/>
      <c r="H66" s="46"/>
      <c r="I66" s="43"/>
      <c r="J66" s="43"/>
      <c r="K66" s="107"/>
      <c r="L66" s="89">
        <f t="shared" si="9"/>
        <v>0</v>
      </c>
      <c r="M66" s="89">
        <f t="shared" si="10"/>
        <v>0</v>
      </c>
      <c r="N66" s="115">
        <f t="shared" si="7"/>
        <v>0</v>
      </c>
    </row>
    <row r="67" spans="1:14" ht="41.25" customHeight="1" hidden="1" thickBot="1">
      <c r="A67" s="24" t="s">
        <v>41</v>
      </c>
      <c r="B67" s="102"/>
      <c r="C67" s="102"/>
      <c r="D67" s="46"/>
      <c r="E67" s="43"/>
      <c r="F67" s="43"/>
      <c r="G67" s="107"/>
      <c r="H67" s="46"/>
      <c r="I67" s="43"/>
      <c r="J67" s="43"/>
      <c r="K67" s="107"/>
      <c r="L67" s="89">
        <f t="shared" si="9"/>
        <v>0</v>
      </c>
      <c r="M67" s="89">
        <f t="shared" si="10"/>
        <v>0</v>
      </c>
      <c r="N67" s="115">
        <f t="shared" si="7"/>
        <v>0</v>
      </c>
    </row>
    <row r="68" spans="1:14" ht="43.5" customHeight="1" hidden="1" thickBot="1">
      <c r="A68" s="24" t="s">
        <v>46</v>
      </c>
      <c r="B68" s="102"/>
      <c r="C68" s="102"/>
      <c r="D68" s="46"/>
      <c r="E68" s="43"/>
      <c r="F68" s="43"/>
      <c r="G68" s="107"/>
      <c r="H68" s="46"/>
      <c r="I68" s="43"/>
      <c r="J68" s="43"/>
      <c r="K68" s="107"/>
      <c r="L68" s="89">
        <f t="shared" si="9"/>
        <v>0</v>
      </c>
      <c r="M68" s="89">
        <f t="shared" si="10"/>
        <v>0</v>
      </c>
      <c r="N68" s="115">
        <f t="shared" si="7"/>
        <v>0</v>
      </c>
    </row>
    <row r="69" spans="1:14" ht="27" customHeight="1" hidden="1" thickBot="1">
      <c r="A69" s="24" t="s">
        <v>47</v>
      </c>
      <c r="B69" s="102"/>
      <c r="C69" s="102"/>
      <c r="D69" s="46"/>
      <c r="E69" s="43"/>
      <c r="F69" s="43"/>
      <c r="G69" s="107"/>
      <c r="H69" s="46"/>
      <c r="I69" s="43"/>
      <c r="J69" s="43"/>
      <c r="K69" s="107"/>
      <c r="L69" s="89">
        <f t="shared" si="9"/>
        <v>0</v>
      </c>
      <c r="M69" s="89">
        <f t="shared" si="10"/>
        <v>0</v>
      </c>
      <c r="N69" s="115">
        <f t="shared" si="7"/>
        <v>0</v>
      </c>
    </row>
    <row r="70" spans="1:14" ht="21.75" customHeight="1" thickBot="1">
      <c r="A70" s="26" t="s">
        <v>4</v>
      </c>
      <c r="B70" s="102"/>
      <c r="C70" s="102"/>
      <c r="D70" s="46">
        <v>63.9</v>
      </c>
      <c r="E70" s="43"/>
      <c r="F70" s="43">
        <v>2</v>
      </c>
      <c r="G70" s="107"/>
      <c r="H70" s="46">
        <v>41</v>
      </c>
      <c r="I70" s="43"/>
      <c r="J70" s="43">
        <v>12.2</v>
      </c>
      <c r="K70" s="107">
        <v>59.7</v>
      </c>
      <c r="L70" s="89">
        <f t="shared" si="9"/>
        <v>65.9</v>
      </c>
      <c r="M70" s="89">
        <f t="shared" si="10"/>
        <v>112.9</v>
      </c>
      <c r="N70" s="115">
        <f t="shared" si="7"/>
        <v>47</v>
      </c>
    </row>
    <row r="71" spans="1:14" ht="65.25" customHeight="1" thickBot="1">
      <c r="A71" s="133" t="s">
        <v>82</v>
      </c>
      <c r="B71" s="134">
        <f>B72+B74+B75+B76+B77+B78+B79+B80+B81+B83+B84+B87+B85</f>
        <v>12.6</v>
      </c>
      <c r="C71" s="134">
        <f>C72+C74+C75+C76+C77+C78+C79+C80+C81+C83+C84+C87+C85</f>
        <v>762.6999999999999</v>
      </c>
      <c r="D71" s="141">
        <f>D72+D74+D75+D76+D77+D78+D79+D80+D81+D83+D84+D85+D73+D87</f>
        <v>584.3</v>
      </c>
      <c r="E71" s="141">
        <f>E72+E74+E75+E76+E77+E78+E79+E80+E81+E83+E84+E85+E73+E87</f>
        <v>4.5</v>
      </c>
      <c r="F71" s="134">
        <f>F72+F74+F75+F76+F77+F78+F79+F80+F81+F83+F84+F87+F85+F73+F82</f>
        <v>2957.1000000000004</v>
      </c>
      <c r="G71" s="142">
        <f>G72+G74+G75+G76+G77+G78+G79+G80+G81+G83+G84+G87+G85+G73+G82</f>
        <v>58.599999999999994</v>
      </c>
      <c r="H71" s="141">
        <f>H72+H74+H75+H76+H77+H78+H79+H80+H81+H83+H84+H85+H73+H87</f>
        <v>1617.0000000000002</v>
      </c>
      <c r="I71" s="141">
        <f>I72+I74+I75+I76+I77+I78+I79+I80+I81+I83+I84+I85+I73+I87</f>
        <v>122.6</v>
      </c>
      <c r="J71" s="134">
        <f>J72+J74+J75+J76+J77+J78+J79+J80+J81+J83+J84+J87+J85+J73+J82</f>
        <v>8941.9</v>
      </c>
      <c r="K71" s="142">
        <f>K72+K74+K75+K76+K77+K78+K79+K80+K81+K83+K84+K87+K85+K73+K82</f>
        <v>49.9</v>
      </c>
      <c r="L71" s="143">
        <f t="shared" si="9"/>
        <v>3617.1000000000004</v>
      </c>
      <c r="M71" s="143">
        <f t="shared" si="10"/>
        <v>11494.1</v>
      </c>
      <c r="N71" s="143">
        <f t="shared" si="7"/>
        <v>7877</v>
      </c>
    </row>
    <row r="72" spans="1:14" ht="37.5" customHeight="1" thickBot="1">
      <c r="A72" s="24" t="s">
        <v>35</v>
      </c>
      <c r="B72" s="102"/>
      <c r="C72" s="102">
        <v>541.5</v>
      </c>
      <c r="D72" s="46">
        <v>5.7</v>
      </c>
      <c r="E72" s="43">
        <v>4.5</v>
      </c>
      <c r="F72" s="43">
        <v>10.5</v>
      </c>
      <c r="G72" s="120">
        <v>7.8</v>
      </c>
      <c r="H72" s="46">
        <v>42.6</v>
      </c>
      <c r="I72" s="43">
        <v>7.8</v>
      </c>
      <c r="J72" s="43">
        <v>1370.2</v>
      </c>
      <c r="K72" s="120"/>
      <c r="L72" s="89">
        <f t="shared" si="9"/>
        <v>28.5</v>
      </c>
      <c r="M72" s="89">
        <f t="shared" si="10"/>
        <v>1962.1000000000001</v>
      </c>
      <c r="N72" s="121">
        <f t="shared" si="7"/>
        <v>1933.6000000000001</v>
      </c>
    </row>
    <row r="73" spans="1:14" ht="37.5" customHeight="1" hidden="1" thickBot="1">
      <c r="A73" s="24" t="s">
        <v>54</v>
      </c>
      <c r="B73" s="102"/>
      <c r="C73" s="102"/>
      <c r="D73" s="46"/>
      <c r="E73" s="43"/>
      <c r="F73" s="43"/>
      <c r="G73" s="120"/>
      <c r="H73" s="46"/>
      <c r="I73" s="43"/>
      <c r="J73" s="43"/>
      <c r="K73" s="120"/>
      <c r="L73" s="89">
        <f t="shared" si="9"/>
        <v>0</v>
      </c>
      <c r="M73" s="89">
        <f t="shared" si="10"/>
        <v>0</v>
      </c>
      <c r="N73" s="121">
        <f t="shared" si="7"/>
        <v>0</v>
      </c>
    </row>
    <row r="74" spans="1:14" ht="39.75" customHeight="1" thickBot="1">
      <c r="A74" s="24" t="s">
        <v>59</v>
      </c>
      <c r="B74" s="43">
        <v>6.8</v>
      </c>
      <c r="C74" s="43">
        <v>79.8</v>
      </c>
      <c r="D74" s="46">
        <v>123</v>
      </c>
      <c r="E74" s="43"/>
      <c r="F74" s="43"/>
      <c r="G74" s="120"/>
      <c r="H74" s="46">
        <v>74.8</v>
      </c>
      <c r="I74" s="43">
        <v>71.1</v>
      </c>
      <c r="J74" s="43"/>
      <c r="K74" s="120"/>
      <c r="L74" s="89">
        <f t="shared" si="9"/>
        <v>129.8</v>
      </c>
      <c r="M74" s="89">
        <f t="shared" si="10"/>
        <v>225.7</v>
      </c>
      <c r="N74" s="121">
        <f t="shared" si="7"/>
        <v>95.89999999999998</v>
      </c>
    </row>
    <row r="75" spans="1:14" ht="44.25" customHeight="1" thickBot="1">
      <c r="A75" s="24" t="s">
        <v>60</v>
      </c>
      <c r="B75" s="102"/>
      <c r="C75" s="102"/>
      <c r="D75" s="46"/>
      <c r="E75" s="43"/>
      <c r="F75" s="43">
        <v>54.5</v>
      </c>
      <c r="G75" s="107"/>
      <c r="H75" s="46"/>
      <c r="I75" s="43">
        <v>15.8</v>
      </c>
      <c r="J75" s="43">
        <v>299.4</v>
      </c>
      <c r="K75" s="107"/>
      <c r="L75" s="89">
        <f t="shared" si="9"/>
        <v>54.5</v>
      </c>
      <c r="M75" s="89">
        <f t="shared" si="10"/>
        <v>315.2</v>
      </c>
      <c r="N75" s="121">
        <f t="shared" si="7"/>
        <v>260.7</v>
      </c>
    </row>
    <row r="76" spans="1:14" ht="47.25" customHeight="1" thickBot="1">
      <c r="A76" s="24" t="s">
        <v>71</v>
      </c>
      <c r="B76" s="102"/>
      <c r="C76" s="102"/>
      <c r="D76" s="46"/>
      <c r="E76" s="43"/>
      <c r="F76" s="43">
        <v>1817.4</v>
      </c>
      <c r="G76" s="107">
        <v>19.4</v>
      </c>
      <c r="H76" s="46">
        <v>11.5</v>
      </c>
      <c r="I76" s="43"/>
      <c r="J76" s="43">
        <v>2981.4</v>
      </c>
      <c r="K76" s="107"/>
      <c r="L76" s="89">
        <f t="shared" si="9"/>
        <v>1836.8000000000002</v>
      </c>
      <c r="M76" s="89">
        <f t="shared" si="10"/>
        <v>2992.9</v>
      </c>
      <c r="N76" s="121">
        <f t="shared" si="7"/>
        <v>1156.1</v>
      </c>
    </row>
    <row r="77" spans="1:14" ht="86.25" customHeight="1" thickBot="1">
      <c r="A77" s="24" t="s">
        <v>63</v>
      </c>
      <c r="B77" s="102"/>
      <c r="C77" s="102">
        <v>12.3</v>
      </c>
      <c r="D77" s="46"/>
      <c r="E77" s="43"/>
      <c r="F77" s="43">
        <v>715.9</v>
      </c>
      <c r="G77" s="107"/>
      <c r="H77" s="46">
        <v>7.3</v>
      </c>
      <c r="I77" s="43"/>
      <c r="J77" s="43">
        <v>2327.7</v>
      </c>
      <c r="K77" s="107"/>
      <c r="L77" s="89">
        <f t="shared" si="9"/>
        <v>715.9</v>
      </c>
      <c r="M77" s="89">
        <f t="shared" si="10"/>
        <v>2347.2999999999997</v>
      </c>
      <c r="N77" s="121">
        <f t="shared" si="7"/>
        <v>1631.3999999999996</v>
      </c>
    </row>
    <row r="78" spans="1:14" ht="40.5" customHeight="1" thickBot="1">
      <c r="A78" s="24" t="s">
        <v>83</v>
      </c>
      <c r="B78" s="102"/>
      <c r="C78" s="102"/>
      <c r="D78" s="46">
        <v>29.3</v>
      </c>
      <c r="E78" s="43"/>
      <c r="F78" s="43">
        <v>216.5</v>
      </c>
      <c r="G78" s="107"/>
      <c r="H78" s="46">
        <v>26.2</v>
      </c>
      <c r="I78" s="43"/>
      <c r="J78" s="43">
        <v>1182.5</v>
      </c>
      <c r="K78" s="107"/>
      <c r="L78" s="89">
        <f t="shared" si="9"/>
        <v>245.8</v>
      </c>
      <c r="M78" s="89">
        <f t="shared" si="10"/>
        <v>1208.7</v>
      </c>
      <c r="N78" s="121">
        <f t="shared" si="7"/>
        <v>962.9000000000001</v>
      </c>
    </row>
    <row r="79" spans="1:14" ht="41.25" thickBot="1">
      <c r="A79" s="24" t="s">
        <v>87</v>
      </c>
      <c r="B79" s="102"/>
      <c r="C79" s="102"/>
      <c r="D79" s="46">
        <v>179.7</v>
      </c>
      <c r="E79" s="43"/>
      <c r="F79" s="43">
        <v>20</v>
      </c>
      <c r="G79" s="107"/>
      <c r="H79" s="46">
        <v>372.2</v>
      </c>
      <c r="I79" s="43"/>
      <c r="J79" s="43"/>
      <c r="K79" s="107">
        <v>49.9</v>
      </c>
      <c r="L79" s="89">
        <f t="shared" si="9"/>
        <v>199.7</v>
      </c>
      <c r="M79" s="89">
        <f t="shared" si="10"/>
        <v>422.09999999999997</v>
      </c>
      <c r="N79" s="121">
        <f t="shared" si="7"/>
        <v>222.39999999999998</v>
      </c>
    </row>
    <row r="80" spans="1:14" ht="41.25" customHeight="1" thickBot="1">
      <c r="A80" s="24" t="s">
        <v>39</v>
      </c>
      <c r="B80" s="102">
        <v>5.8</v>
      </c>
      <c r="C80" s="102">
        <v>9.2</v>
      </c>
      <c r="D80" s="46"/>
      <c r="E80" s="43"/>
      <c r="F80" s="43">
        <v>36.3</v>
      </c>
      <c r="G80" s="107">
        <v>31.4</v>
      </c>
      <c r="H80" s="46">
        <v>472.4</v>
      </c>
      <c r="I80" s="43">
        <v>27.9</v>
      </c>
      <c r="J80" s="43">
        <v>19.7</v>
      </c>
      <c r="K80" s="107"/>
      <c r="L80" s="89">
        <f t="shared" si="9"/>
        <v>73.5</v>
      </c>
      <c r="M80" s="89">
        <f t="shared" si="10"/>
        <v>529.1999999999999</v>
      </c>
      <c r="N80" s="121">
        <f t="shared" si="7"/>
        <v>455.69999999999993</v>
      </c>
    </row>
    <row r="81" spans="1:14" ht="41.25" thickBot="1">
      <c r="A81" s="24" t="s">
        <v>61</v>
      </c>
      <c r="B81" s="102"/>
      <c r="C81" s="102">
        <v>119.9</v>
      </c>
      <c r="D81" s="46"/>
      <c r="E81" s="43"/>
      <c r="F81" s="43">
        <v>86</v>
      </c>
      <c r="G81" s="107"/>
      <c r="H81" s="46">
        <v>324.9</v>
      </c>
      <c r="I81" s="43"/>
      <c r="J81" s="43">
        <v>761</v>
      </c>
      <c r="K81" s="107"/>
      <c r="L81" s="89">
        <f t="shared" si="9"/>
        <v>86</v>
      </c>
      <c r="M81" s="89">
        <f t="shared" si="10"/>
        <v>1205.8</v>
      </c>
      <c r="N81" s="121">
        <f t="shared" si="7"/>
        <v>1119.8</v>
      </c>
    </row>
    <row r="82" spans="1:14" ht="26.25" hidden="1" thickBot="1">
      <c r="A82" s="24" t="s">
        <v>64</v>
      </c>
      <c r="B82" s="102"/>
      <c r="C82" s="102"/>
      <c r="D82" s="46"/>
      <c r="E82" s="43"/>
      <c r="F82" s="43"/>
      <c r="G82" s="107"/>
      <c r="H82" s="46"/>
      <c r="I82" s="43"/>
      <c r="J82" s="43"/>
      <c r="K82" s="107"/>
      <c r="L82" s="89">
        <f t="shared" si="9"/>
        <v>0</v>
      </c>
      <c r="M82" s="89">
        <f t="shared" si="10"/>
        <v>0</v>
      </c>
      <c r="N82" s="121"/>
    </row>
    <row r="83" spans="1:14" ht="41.25" thickBot="1">
      <c r="A83" s="24" t="s">
        <v>88</v>
      </c>
      <c r="B83" s="102"/>
      <c r="C83" s="102"/>
      <c r="D83" s="46">
        <v>223.8</v>
      </c>
      <c r="E83" s="43"/>
      <c r="F83" s="43"/>
      <c r="G83" s="107"/>
      <c r="H83" s="46">
        <v>187.4</v>
      </c>
      <c r="I83" s="43"/>
      <c r="J83" s="43"/>
      <c r="K83" s="107"/>
      <c r="L83" s="89">
        <f t="shared" si="9"/>
        <v>223.8</v>
      </c>
      <c r="M83" s="89">
        <f t="shared" si="10"/>
        <v>187.4</v>
      </c>
      <c r="N83" s="121">
        <f t="shared" si="7"/>
        <v>-36.400000000000006</v>
      </c>
    </row>
    <row r="84" spans="1:14" ht="26.25" hidden="1" thickBot="1">
      <c r="A84" s="24" t="s">
        <v>36</v>
      </c>
      <c r="B84" s="43"/>
      <c r="C84" s="43"/>
      <c r="D84" s="46"/>
      <c r="E84" s="43"/>
      <c r="F84" s="43"/>
      <c r="G84" s="107"/>
      <c r="H84" s="46"/>
      <c r="I84" s="43"/>
      <c r="J84" s="43"/>
      <c r="K84" s="107"/>
      <c r="L84" s="89">
        <f t="shared" si="9"/>
        <v>0</v>
      </c>
      <c r="M84" s="89">
        <f t="shared" si="10"/>
        <v>0</v>
      </c>
      <c r="N84" s="121">
        <f t="shared" si="7"/>
        <v>0</v>
      </c>
    </row>
    <row r="85" spans="1:14" ht="43.5" customHeight="1" hidden="1" thickBot="1">
      <c r="A85" s="24" t="s">
        <v>57</v>
      </c>
      <c r="B85" s="43"/>
      <c r="C85" s="43"/>
      <c r="D85" s="46"/>
      <c r="E85" s="43"/>
      <c r="F85" s="43"/>
      <c r="G85" s="107"/>
      <c r="H85" s="46"/>
      <c r="I85" s="43"/>
      <c r="J85" s="43"/>
      <c r="K85" s="107"/>
      <c r="L85" s="89">
        <f t="shared" si="9"/>
        <v>0</v>
      </c>
      <c r="M85" s="89">
        <f t="shared" si="10"/>
        <v>0</v>
      </c>
      <c r="N85" s="121">
        <f t="shared" si="7"/>
        <v>0</v>
      </c>
    </row>
    <row r="86" spans="1:14" ht="26.25" customHeight="1" hidden="1" thickBot="1">
      <c r="A86" s="24" t="s">
        <v>17</v>
      </c>
      <c r="B86" s="43"/>
      <c r="C86" s="43"/>
      <c r="D86" s="46"/>
      <c r="E86" s="43"/>
      <c r="F86" s="43"/>
      <c r="G86" s="107"/>
      <c r="H86" s="46"/>
      <c r="I86" s="43"/>
      <c r="J86" s="43"/>
      <c r="K86" s="107"/>
      <c r="L86" s="89">
        <f t="shared" si="9"/>
        <v>0</v>
      </c>
      <c r="M86" s="89">
        <f t="shared" si="10"/>
        <v>0</v>
      </c>
      <c r="N86" s="121">
        <f t="shared" si="7"/>
        <v>0</v>
      </c>
    </row>
    <row r="87" spans="1:14" ht="26.25" thickBot="1">
      <c r="A87" s="24" t="s">
        <v>37</v>
      </c>
      <c r="B87" s="43"/>
      <c r="C87" s="43"/>
      <c r="D87" s="46">
        <v>22.8</v>
      </c>
      <c r="E87" s="43"/>
      <c r="F87" s="43"/>
      <c r="G87" s="107"/>
      <c r="H87" s="46">
        <v>97.7</v>
      </c>
      <c r="I87" s="43"/>
      <c r="J87" s="43"/>
      <c r="K87" s="107"/>
      <c r="L87" s="89">
        <f t="shared" si="9"/>
        <v>22.8</v>
      </c>
      <c r="M87" s="89">
        <f t="shared" si="10"/>
        <v>97.7</v>
      </c>
      <c r="N87" s="121">
        <f t="shared" si="7"/>
        <v>74.9</v>
      </c>
    </row>
    <row r="88" spans="1:14" ht="27.75" customHeight="1" thickBot="1">
      <c r="A88" s="144" t="s">
        <v>90</v>
      </c>
      <c r="B88" s="145"/>
      <c r="C88" s="134"/>
      <c r="D88" s="141">
        <f>D89+D90+D91+D92</f>
        <v>13295.5</v>
      </c>
      <c r="E88" s="141">
        <f aca="true" t="shared" si="11" ref="E88:M89">E89+E90+E91+E92</f>
        <v>0</v>
      </c>
      <c r="F88" s="141">
        <f t="shared" si="11"/>
        <v>424</v>
      </c>
      <c r="G88" s="141">
        <f t="shared" si="11"/>
        <v>1596</v>
      </c>
      <c r="H88" s="141">
        <f t="shared" si="11"/>
        <v>9218.7</v>
      </c>
      <c r="I88" s="141">
        <f t="shared" si="11"/>
        <v>2132.3</v>
      </c>
      <c r="J88" s="141">
        <f t="shared" si="11"/>
        <v>3658.2</v>
      </c>
      <c r="K88" s="141">
        <f t="shared" si="11"/>
        <v>3132.6</v>
      </c>
      <c r="L88" s="141">
        <f t="shared" si="11"/>
        <v>15315.5</v>
      </c>
      <c r="M88" s="141">
        <f t="shared" si="11"/>
        <v>18141.800000000003</v>
      </c>
      <c r="N88" s="121">
        <f t="shared" si="7"/>
        <v>2826.300000000003</v>
      </c>
    </row>
    <row r="89" spans="1:14" ht="81.75" thickBot="1">
      <c r="A89" s="84" t="s">
        <v>78</v>
      </c>
      <c r="B89" s="122"/>
      <c r="C89" s="123"/>
      <c r="D89" s="46">
        <v>16.5</v>
      </c>
      <c r="E89" s="43"/>
      <c r="F89" s="43">
        <v>22.9</v>
      </c>
      <c r="G89" s="107">
        <v>1596</v>
      </c>
      <c r="H89" s="46">
        <v>129.7</v>
      </c>
      <c r="I89" s="43">
        <v>2132.3</v>
      </c>
      <c r="J89" s="43">
        <v>3658.2</v>
      </c>
      <c r="K89" s="107">
        <v>2809</v>
      </c>
      <c r="L89" s="89">
        <f>D89+E89+F89+G89</f>
        <v>1635.4</v>
      </c>
      <c r="M89" s="89">
        <f>C89+H89+I89+J89+K89</f>
        <v>8729.2</v>
      </c>
      <c r="N89" s="121">
        <f t="shared" si="7"/>
        <v>7093.800000000001</v>
      </c>
    </row>
    <row r="90" spans="1:14" ht="26.25" thickBot="1">
      <c r="A90" s="83" t="s">
        <v>79</v>
      </c>
      <c r="B90" s="123"/>
      <c r="C90" s="123"/>
      <c r="D90" s="46">
        <v>13256.4</v>
      </c>
      <c r="E90" s="43"/>
      <c r="F90" s="43"/>
      <c r="G90" s="107"/>
      <c r="H90" s="46">
        <v>78.5</v>
      </c>
      <c r="I90" s="43"/>
      <c r="J90" s="43"/>
      <c r="K90" s="107"/>
      <c r="L90" s="89">
        <f>D90+E90+F90+G90</f>
        <v>13256.4</v>
      </c>
      <c r="M90" s="89">
        <f>C90+H90+I90+J90+K90</f>
        <v>78.5</v>
      </c>
      <c r="N90" s="121">
        <f t="shared" si="7"/>
        <v>-13177.9</v>
      </c>
    </row>
    <row r="91" spans="1:17" ht="31.5" customHeight="1" thickBot="1">
      <c r="A91" s="83" t="s">
        <v>80</v>
      </c>
      <c r="B91" s="123"/>
      <c r="C91" s="124"/>
      <c r="D91" s="46">
        <v>22.6</v>
      </c>
      <c r="E91" s="92"/>
      <c r="F91" s="43">
        <v>401.1</v>
      </c>
      <c r="G91" s="119"/>
      <c r="H91" s="46">
        <v>7393.6</v>
      </c>
      <c r="I91" s="43"/>
      <c r="J91" s="43"/>
      <c r="K91" s="107">
        <v>323.6</v>
      </c>
      <c r="L91" s="115">
        <f t="shared" si="9"/>
        <v>423.70000000000005</v>
      </c>
      <c r="M91" s="115">
        <f t="shared" si="10"/>
        <v>7717.200000000001</v>
      </c>
      <c r="N91" s="115">
        <f t="shared" si="7"/>
        <v>7293.500000000001</v>
      </c>
      <c r="Q91" s="20"/>
    </row>
    <row r="92" spans="1:14" ht="21" customHeight="1" thickBot="1">
      <c r="A92" s="83" t="s">
        <v>81</v>
      </c>
      <c r="B92" s="123"/>
      <c r="C92" s="123"/>
      <c r="D92" s="47"/>
      <c r="E92" s="44"/>
      <c r="F92" s="44"/>
      <c r="G92" s="112"/>
      <c r="H92" s="47">
        <v>1616.9</v>
      </c>
      <c r="I92" s="44"/>
      <c r="J92" s="44"/>
      <c r="K92" s="112"/>
      <c r="L92" s="89">
        <f t="shared" si="9"/>
        <v>0</v>
      </c>
      <c r="M92" s="89">
        <f>C92+H92+K92+J92+I92</f>
        <v>1616.9</v>
      </c>
      <c r="N92" s="118">
        <f t="shared" si="7"/>
        <v>1616.9</v>
      </c>
    </row>
    <row r="93" spans="1:15" ht="33.75" thickBot="1">
      <c r="A93" s="146" t="s">
        <v>5</v>
      </c>
      <c r="B93" s="142">
        <f aca="true" t="shared" si="12" ref="B93:K93">B25+B26+B27+B28+B29+B30+B31+B43+B71+B88</f>
        <v>269473.19999999995</v>
      </c>
      <c r="C93" s="142">
        <f t="shared" si="12"/>
        <v>274612</v>
      </c>
      <c r="D93" s="142">
        <f t="shared" si="12"/>
        <v>98729.6</v>
      </c>
      <c r="E93" s="142">
        <f t="shared" si="12"/>
        <v>1028.3000000000002</v>
      </c>
      <c r="F93" s="142">
        <f t="shared" si="12"/>
        <v>3465.9000000000005</v>
      </c>
      <c r="G93" s="142">
        <f t="shared" si="12"/>
        <v>2924.4</v>
      </c>
      <c r="H93" s="142">
        <f t="shared" si="12"/>
        <v>97488.2</v>
      </c>
      <c r="I93" s="142">
        <f t="shared" si="12"/>
        <v>4281.700000000001</v>
      </c>
      <c r="J93" s="142">
        <f t="shared" si="12"/>
        <v>23745.8</v>
      </c>
      <c r="K93" s="142">
        <f t="shared" si="12"/>
        <v>4215.7</v>
      </c>
      <c r="L93" s="130">
        <f t="shared" si="9"/>
        <v>375621.39999999997</v>
      </c>
      <c r="M93" s="130">
        <f t="shared" si="10"/>
        <v>404343.4</v>
      </c>
      <c r="N93" s="134">
        <f>M93-L93</f>
        <v>28722.00000000006</v>
      </c>
      <c r="O93" s="20"/>
    </row>
    <row r="94" spans="1:12" ht="18.75">
      <c r="A94" s="3"/>
      <c r="B94" s="8"/>
      <c r="C94" s="3"/>
      <c r="D94" s="3"/>
      <c r="E94" s="3"/>
      <c r="F94" s="3"/>
      <c r="G94" s="3"/>
      <c r="H94" s="12"/>
      <c r="I94" s="12"/>
      <c r="J94" s="12"/>
      <c r="K94" s="10"/>
      <c r="L94" s="4"/>
    </row>
    <row r="95" spans="1:13" ht="18.75">
      <c r="A95" s="3"/>
      <c r="B95" s="3"/>
      <c r="C95" s="36"/>
      <c r="D95" s="3"/>
      <c r="E95" s="3"/>
      <c r="F95" s="3"/>
      <c r="G95" s="10"/>
      <c r="H95" s="10"/>
      <c r="I95" s="10"/>
      <c r="J95" s="10"/>
      <c r="K95" s="36"/>
      <c r="L95" s="36"/>
      <c r="M95" s="35"/>
    </row>
    <row r="96" spans="1:14" ht="18.75">
      <c r="A96" s="5"/>
      <c r="B96" s="33"/>
      <c r="C96" s="8"/>
      <c r="D96" s="33"/>
      <c r="E96" s="33"/>
      <c r="F96" s="8"/>
      <c r="G96" s="8"/>
      <c r="H96" s="8"/>
      <c r="I96" s="8"/>
      <c r="J96" s="8"/>
      <c r="K96" s="85"/>
      <c r="L96" s="85"/>
      <c r="M96" s="85"/>
      <c r="N96" s="87"/>
    </row>
    <row r="97" spans="1:13" ht="18.75">
      <c r="A97" s="2"/>
      <c r="B97" s="34"/>
      <c r="C97" s="9"/>
      <c r="D97" s="34"/>
      <c r="E97" s="34"/>
      <c r="F97" s="34"/>
      <c r="G97" s="11"/>
      <c r="H97" s="11"/>
      <c r="I97" s="11"/>
      <c r="J97" s="11"/>
      <c r="K97" s="35"/>
      <c r="L97" s="36"/>
      <c r="M97" s="36"/>
    </row>
    <row r="98" spans="1:13" ht="20.25">
      <c r="A98" s="2"/>
      <c r="B98" s="34"/>
      <c r="C98" s="9"/>
      <c r="D98" s="34"/>
      <c r="E98" s="34"/>
      <c r="F98" s="34"/>
      <c r="G98" s="35"/>
      <c r="H98" s="42"/>
      <c r="I98" s="42"/>
      <c r="J98" s="42"/>
      <c r="K98" s="125"/>
      <c r="L98" s="85"/>
      <c r="M98" s="36"/>
    </row>
    <row r="99" spans="1:13" ht="18.75">
      <c r="A99" s="2"/>
      <c r="B99" s="2"/>
      <c r="C99" s="9"/>
      <c r="D99" s="2"/>
      <c r="E99" s="2"/>
      <c r="F99" s="2"/>
      <c r="G99" s="36"/>
      <c r="H99" s="35"/>
      <c r="I99" s="35"/>
      <c r="J99" s="35"/>
      <c r="K99" s="36"/>
      <c r="L99" s="36"/>
      <c r="M99" s="35"/>
    </row>
    <row r="100" spans="1:13" ht="18.75">
      <c r="A100" s="2"/>
      <c r="B100" s="2"/>
      <c r="C100" s="2"/>
      <c r="D100" s="2"/>
      <c r="E100" s="2"/>
      <c r="F100" s="2"/>
      <c r="G100" s="5"/>
      <c r="H100" s="35"/>
      <c r="I100" s="35"/>
      <c r="J100" s="36"/>
      <c r="K100" s="36"/>
      <c r="L100" s="36"/>
      <c r="M100" s="36"/>
    </row>
    <row r="101" spans="1:13" ht="20.25">
      <c r="A101" s="2"/>
      <c r="B101" s="2"/>
      <c r="C101" s="2"/>
      <c r="D101" s="2"/>
      <c r="E101" s="2"/>
      <c r="F101" s="2"/>
      <c r="G101" s="86"/>
      <c r="H101" s="36"/>
      <c r="I101" s="36"/>
      <c r="J101" s="36"/>
      <c r="K101" s="38"/>
      <c r="L101" s="36"/>
      <c r="M101" s="36"/>
    </row>
    <row r="102" spans="1:13" ht="20.25">
      <c r="A102" s="2"/>
      <c r="B102" s="2"/>
      <c r="C102" s="2"/>
      <c r="D102" s="2"/>
      <c r="E102" s="2"/>
      <c r="F102" s="2"/>
      <c r="G102" s="25"/>
      <c r="H102" s="35"/>
      <c r="I102" s="35"/>
      <c r="J102" s="35"/>
      <c r="K102" s="38"/>
      <c r="L102" s="35"/>
      <c r="M102" s="36"/>
    </row>
    <row r="103" spans="1:13" ht="18.75">
      <c r="A103" s="2"/>
      <c r="B103" s="2"/>
      <c r="C103" s="2"/>
      <c r="D103" s="2"/>
      <c r="E103" s="2"/>
      <c r="F103" s="2"/>
      <c r="G103" s="36"/>
      <c r="H103" s="36"/>
      <c r="I103" s="36"/>
      <c r="J103" s="36"/>
      <c r="K103" s="36"/>
      <c r="L103" s="36"/>
      <c r="M103" s="36"/>
    </row>
    <row r="104" spans="1:12" ht="18.75">
      <c r="A104" s="2"/>
      <c r="B104" s="2"/>
      <c r="C104" s="2"/>
      <c r="D104" s="2"/>
      <c r="E104" s="2"/>
      <c r="F104" s="2"/>
      <c r="G104" s="2"/>
      <c r="H104" s="4"/>
      <c r="I104" s="4"/>
      <c r="J104" s="4"/>
      <c r="K104" s="4"/>
      <c r="L104" s="4"/>
    </row>
    <row r="105" spans="1:12" ht="18.75">
      <c r="A105" s="2"/>
      <c r="B105" s="2"/>
      <c r="C105" s="2"/>
      <c r="D105" s="2"/>
      <c r="E105" s="2"/>
      <c r="F105" s="2"/>
      <c r="G105" s="2"/>
      <c r="H105" s="4"/>
      <c r="I105" s="4"/>
      <c r="J105" s="4"/>
      <c r="K105" s="4"/>
      <c r="L105" s="4"/>
    </row>
    <row r="106" spans="1:12" ht="18.75">
      <c r="A106" s="2"/>
      <c r="B106" s="2"/>
      <c r="C106" s="2"/>
      <c r="D106" s="2"/>
      <c r="E106" s="2"/>
      <c r="F106" s="2"/>
      <c r="G106" s="2"/>
      <c r="H106" s="4"/>
      <c r="I106" s="4"/>
      <c r="J106" s="4"/>
      <c r="K106" s="4"/>
      <c r="L106" s="4"/>
    </row>
    <row r="107" spans="1:12" ht="18.75">
      <c r="A107" s="2"/>
      <c r="B107" s="176"/>
      <c r="C107" s="2"/>
      <c r="D107" s="2"/>
      <c r="E107" s="2"/>
      <c r="F107" s="2"/>
      <c r="G107" s="2"/>
      <c r="H107" s="4"/>
      <c r="I107" s="4"/>
      <c r="J107" s="4"/>
      <c r="K107" s="4"/>
      <c r="L107" s="4"/>
    </row>
    <row r="108" spans="1:12" ht="18.75">
      <c r="A108" s="2"/>
      <c r="B108" s="176"/>
      <c r="C108" s="176"/>
      <c r="D108" s="2"/>
      <c r="E108" s="2"/>
      <c r="F108" s="2"/>
      <c r="G108" s="2"/>
      <c r="H108" s="4"/>
      <c r="I108" s="4"/>
      <c r="J108" s="4"/>
      <c r="K108" s="4"/>
      <c r="L108" s="4"/>
    </row>
    <row r="109" spans="1:12" ht="18.75">
      <c r="A109" s="2"/>
      <c r="B109" s="2"/>
      <c r="C109" s="176"/>
      <c r="D109" s="2"/>
      <c r="E109" s="2"/>
      <c r="F109" s="2"/>
      <c r="G109" s="2"/>
      <c r="H109" s="4"/>
      <c r="I109" s="4"/>
      <c r="J109" s="4"/>
      <c r="K109" s="4"/>
      <c r="L109" s="4"/>
    </row>
    <row r="110" spans="1:12" ht="18.75">
      <c r="A110" s="2"/>
      <c r="B110" s="2"/>
      <c r="C110" s="2"/>
      <c r="D110" s="2"/>
      <c r="E110" s="2"/>
      <c r="F110" s="2"/>
      <c r="G110" s="2"/>
      <c r="H110" s="4"/>
      <c r="I110" s="4"/>
      <c r="J110" s="4"/>
      <c r="K110" s="4"/>
      <c r="L110" s="37"/>
    </row>
    <row r="111" spans="1:12" ht="18.75">
      <c r="A111" s="2"/>
      <c r="B111" s="2"/>
      <c r="C111" s="2"/>
      <c r="D111" s="2"/>
      <c r="E111" s="2"/>
      <c r="F111" s="2"/>
      <c r="G111" s="2"/>
      <c r="H111" s="4"/>
      <c r="I111" s="4"/>
      <c r="J111" s="4"/>
      <c r="K111" s="4"/>
      <c r="L111" s="4"/>
    </row>
    <row r="112" spans="1:12" ht="18.75">
      <c r="A112" s="2"/>
      <c r="B112" s="2"/>
      <c r="C112" s="2"/>
      <c r="D112" s="2"/>
      <c r="E112" s="2"/>
      <c r="F112" s="2"/>
      <c r="G112" s="2"/>
      <c r="H112" s="4"/>
      <c r="I112" s="4"/>
      <c r="J112" s="4"/>
      <c r="K112" s="4"/>
      <c r="L112" s="37"/>
    </row>
    <row r="113" spans="1:12" ht="18.75">
      <c r="A113" s="2"/>
      <c r="B113" s="2"/>
      <c r="C113" s="2"/>
      <c r="D113" s="2"/>
      <c r="E113" s="2"/>
      <c r="F113" s="2"/>
      <c r="G113" s="2"/>
      <c r="H113" s="4"/>
      <c r="I113" s="4"/>
      <c r="J113" s="4"/>
      <c r="K113" s="4"/>
      <c r="L113" s="4"/>
    </row>
    <row r="114" spans="1:12" ht="18.75">
      <c r="A114" s="2"/>
      <c r="B114" s="2"/>
      <c r="C114" s="2"/>
      <c r="D114" s="2"/>
      <c r="E114" s="2"/>
      <c r="F114" s="2"/>
      <c r="G114" s="2"/>
      <c r="H114" s="4"/>
      <c r="I114" s="4"/>
      <c r="J114" s="4"/>
      <c r="K114" s="4"/>
      <c r="L114" s="4"/>
    </row>
    <row r="115" spans="1:12" ht="18.75">
      <c r="A115" s="2"/>
      <c r="B115" s="2"/>
      <c r="C115" s="2"/>
      <c r="D115" s="2"/>
      <c r="E115" s="2"/>
      <c r="F115" s="2"/>
      <c r="G115" s="2"/>
      <c r="H115" s="4"/>
      <c r="I115" s="4"/>
      <c r="J115" s="4"/>
      <c r="K115" s="4"/>
      <c r="L115" s="4"/>
    </row>
    <row r="116" spans="1:12" ht="18.75">
      <c r="A116" s="2"/>
      <c r="B116" s="2"/>
      <c r="C116" s="2"/>
      <c r="D116" s="2"/>
      <c r="E116" s="2"/>
      <c r="F116" s="2"/>
      <c r="G116" s="2"/>
      <c r="H116" s="4"/>
      <c r="I116" s="4"/>
      <c r="J116" s="4"/>
      <c r="K116" s="4"/>
      <c r="L116" s="4"/>
    </row>
    <row r="117" spans="1:12" ht="18.75">
      <c r="A117" s="2"/>
      <c r="B117" s="2"/>
      <c r="C117" s="2"/>
      <c r="D117" s="2"/>
      <c r="E117" s="2"/>
      <c r="F117" s="2"/>
      <c r="G117" s="2"/>
      <c r="H117" s="4"/>
      <c r="I117" s="4"/>
      <c r="J117" s="4"/>
      <c r="K117" s="4"/>
      <c r="L117" s="4"/>
    </row>
    <row r="118" spans="1:12" ht="18.75">
      <c r="A118" s="2"/>
      <c r="B118" s="2"/>
      <c r="C118" s="2"/>
      <c r="D118" s="2"/>
      <c r="E118" s="2"/>
      <c r="F118" s="2"/>
      <c r="G118" s="2"/>
      <c r="H118" s="4"/>
      <c r="I118" s="4"/>
      <c r="J118" s="4"/>
      <c r="K118" s="4"/>
      <c r="L118" s="4"/>
    </row>
    <row r="119" spans="1:12" ht="18.75">
      <c r="A119" s="2"/>
      <c r="B119" s="2"/>
      <c r="C119" s="2"/>
      <c r="D119" s="2"/>
      <c r="E119" s="2"/>
      <c r="F119" s="2"/>
      <c r="G119" s="2"/>
      <c r="H119" s="4"/>
      <c r="I119" s="4"/>
      <c r="J119" s="4"/>
      <c r="K119" s="4"/>
      <c r="L119" s="4"/>
    </row>
    <row r="120" spans="1:12" ht="18.75">
      <c r="A120" s="2"/>
      <c r="B120" s="2"/>
      <c r="C120" s="2"/>
      <c r="D120" s="2"/>
      <c r="E120" s="2"/>
      <c r="F120" s="2"/>
      <c r="G120" s="2"/>
      <c r="H120" s="4"/>
      <c r="I120" s="4"/>
      <c r="J120" s="4"/>
      <c r="K120" s="4"/>
      <c r="L120" s="4"/>
    </row>
    <row r="121" spans="1:12" ht="18.75">
      <c r="A121" s="2"/>
      <c r="B121" s="2"/>
      <c r="C121" s="2"/>
      <c r="D121" s="2"/>
      <c r="E121" s="2"/>
      <c r="F121" s="2"/>
      <c r="G121" s="2"/>
      <c r="H121" s="4"/>
      <c r="I121" s="4"/>
      <c r="J121" s="4"/>
      <c r="K121" s="4"/>
      <c r="L121" s="4"/>
    </row>
    <row r="122" spans="1:12" ht="18.75">
      <c r="A122" s="2"/>
      <c r="B122" s="2"/>
      <c r="C122" s="2"/>
      <c r="D122" s="2"/>
      <c r="E122" s="2"/>
      <c r="F122" s="2"/>
      <c r="G122" s="2"/>
      <c r="H122" s="4"/>
      <c r="I122" s="4"/>
      <c r="J122" s="4"/>
      <c r="K122" s="4"/>
      <c r="L122" s="4"/>
    </row>
    <row r="123" spans="1:12" ht="18.75">
      <c r="A123" s="2"/>
      <c r="B123" s="2"/>
      <c r="C123" s="2"/>
      <c r="D123" s="2"/>
      <c r="E123" s="2"/>
      <c r="F123" s="2"/>
      <c r="G123" s="2"/>
      <c r="H123" s="4"/>
      <c r="I123" s="4"/>
      <c r="J123" s="4"/>
      <c r="K123" s="4"/>
      <c r="L123" s="4"/>
    </row>
    <row r="124" spans="1:12" ht="18.75">
      <c r="A124" s="6"/>
      <c r="B124" s="4"/>
      <c r="C124" s="2"/>
      <c r="D124" s="2"/>
      <c r="E124" s="2"/>
      <c r="F124" s="2"/>
      <c r="G124" s="2"/>
      <c r="H124" s="4"/>
      <c r="I124" s="4"/>
      <c r="J124" s="4"/>
      <c r="K124" s="4"/>
      <c r="L124" s="4"/>
    </row>
    <row r="125" spans="1:12" ht="15.75">
      <c r="A125" s="7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3:7" ht="12.75">
      <c r="C150" s="4"/>
      <c r="D150" s="4"/>
      <c r="E150" s="4"/>
      <c r="F150" s="4"/>
      <c r="G150" s="4"/>
    </row>
  </sheetData>
  <mergeCells count="28">
    <mergeCell ref="B107:B108"/>
    <mergeCell ref="C108:C109"/>
    <mergeCell ref="B31:B32"/>
    <mergeCell ref="C31:C32"/>
    <mergeCell ref="B23:B24"/>
    <mergeCell ref="C23:C24"/>
    <mergeCell ref="I31:I32"/>
    <mergeCell ref="E31:E32"/>
    <mergeCell ref="A3:L3"/>
    <mergeCell ref="D22:K22"/>
    <mergeCell ref="D23:G23"/>
    <mergeCell ref="H23:K23"/>
    <mergeCell ref="L22:M22"/>
    <mergeCell ref="L23:L24"/>
    <mergeCell ref="M23:M24"/>
    <mergeCell ref="A21:M21"/>
    <mergeCell ref="B22:C22"/>
    <mergeCell ref="A22:A24"/>
    <mergeCell ref="N22:N24"/>
    <mergeCell ref="N31:N32"/>
    <mergeCell ref="D31:D32"/>
    <mergeCell ref="G31:G32"/>
    <mergeCell ref="L31:L32"/>
    <mergeCell ref="M31:M32"/>
    <mergeCell ref="H31:H32"/>
    <mergeCell ref="K31:K32"/>
    <mergeCell ref="F31:F32"/>
    <mergeCell ref="J31:J32"/>
  </mergeCells>
  <printOptions/>
  <pageMargins left="0.2362204724409449" right="0.15748031496062992" top="0.16" bottom="0" header="0" footer="0"/>
  <pageSetup horizontalDpi="600" verticalDpi="600" orientation="landscape" paperSize="9" scale="40" r:id="rId1"/>
  <rowBreaks count="1" manualBreakCount="1">
    <brk id="4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ЗНТУ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Красноголовый Евгений Васильевич</dc:creator>
  <cp:keywords/>
  <dc:description/>
  <cp:lastModifiedBy>Бухгалтерия</cp:lastModifiedBy>
  <cp:lastPrinted>2024-03-01T10:25:33Z</cp:lastPrinted>
  <dcterms:created xsi:type="dcterms:W3CDTF">2016-09-22T07:30:58Z</dcterms:created>
  <dcterms:modified xsi:type="dcterms:W3CDTF">2024-03-01T11:02:44Z</dcterms:modified>
  <cp:category/>
  <cp:version/>
  <cp:contentType/>
  <cp:contentStatus/>
</cp:coreProperties>
</file>