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2201160" sheetId="1" r:id="rId1"/>
  </sheets>
  <definedNames>
    <definedName name="_xlnm.Print_Area" localSheetId="0">'2201160'!$A$1:$F$207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07" i="1" l="1"/>
  <c r="E206" i="1"/>
  <c r="E205" i="1"/>
  <c r="E204" i="1"/>
  <c r="C204" i="1"/>
  <c r="B204" i="1"/>
  <c r="B196" i="1" s="1"/>
  <c r="E201" i="1"/>
  <c r="E200" i="1"/>
  <c r="E199" i="1"/>
  <c r="E198" i="1"/>
  <c r="E197" i="1"/>
  <c r="E196" i="1"/>
  <c r="C196" i="1"/>
  <c r="C194" i="1"/>
  <c r="B194" i="1"/>
  <c r="C188" i="1"/>
  <c r="C195" i="1" s="1"/>
  <c r="D195" i="1" s="1"/>
  <c r="B188" i="1"/>
  <c r="B195" i="1" s="1"/>
  <c r="D186" i="1"/>
  <c r="E182" i="1"/>
  <c r="C182" i="1"/>
  <c r="D182" i="1" s="1"/>
  <c r="B182" i="1"/>
  <c r="E181" i="1"/>
  <c r="C179" i="1"/>
  <c r="B179" i="1"/>
  <c r="C177" i="1"/>
  <c r="C180" i="1" s="1"/>
  <c r="B177" i="1"/>
  <c r="B180" i="1" s="1"/>
  <c r="B181" i="1" s="1"/>
  <c r="D175" i="1"/>
  <c r="F155" i="1"/>
  <c r="F145" i="1"/>
  <c r="C145" i="1"/>
  <c r="F138" i="1"/>
  <c r="C138" i="1"/>
  <c r="F134" i="1"/>
  <c r="F126" i="1"/>
  <c r="C126" i="1"/>
  <c r="F120" i="1"/>
  <c r="C120" i="1"/>
  <c r="J105" i="1"/>
  <c r="J104" i="1"/>
  <c r="J103" i="1"/>
  <c r="J102" i="1"/>
  <c r="J101" i="1"/>
  <c r="J100" i="1"/>
  <c r="J99" i="1"/>
  <c r="J98" i="1"/>
  <c r="C98" i="1"/>
  <c r="J97" i="1"/>
  <c r="J96" i="1"/>
  <c r="J95" i="1"/>
  <c r="J94" i="1"/>
  <c r="J93" i="1"/>
  <c r="J92" i="1"/>
  <c r="J91" i="1"/>
  <c r="J90" i="1"/>
  <c r="J89" i="1"/>
  <c r="J88" i="1"/>
  <c r="C88" i="1"/>
  <c r="C79" i="1" s="1"/>
  <c r="J87" i="1"/>
  <c r="J86" i="1"/>
  <c r="J85" i="1"/>
  <c r="J84" i="1"/>
  <c r="J83" i="1"/>
  <c r="J82" i="1"/>
  <c r="J81" i="1"/>
  <c r="C80" i="1"/>
  <c r="C71" i="1"/>
  <c r="J66" i="1"/>
  <c r="C66" i="1"/>
  <c r="J65" i="1"/>
  <c r="C65" i="1"/>
  <c r="J64" i="1"/>
  <c r="C64" i="1"/>
  <c r="J63" i="1"/>
  <c r="C63" i="1"/>
  <c r="J62" i="1"/>
  <c r="C62" i="1"/>
  <c r="J61" i="1"/>
  <c r="C61" i="1"/>
  <c r="J60" i="1"/>
  <c r="C60" i="1"/>
  <c r="J59" i="1"/>
  <c r="C59" i="1"/>
  <c r="C58" i="1" s="1"/>
  <c r="J56" i="1"/>
  <c r="C56" i="1" s="1"/>
  <c r="J54" i="1"/>
  <c r="C54" i="1" s="1"/>
  <c r="J53" i="1"/>
  <c r="C53" i="1" s="1"/>
  <c r="J52" i="1"/>
  <c r="C52" i="1" s="1"/>
  <c r="J51" i="1"/>
  <c r="C51" i="1" s="1"/>
  <c r="J50" i="1"/>
  <c r="C50" i="1" s="1"/>
  <c r="C49" i="1" s="1"/>
  <c r="K48" i="1" s="1"/>
  <c r="L49" i="1"/>
  <c r="K49" i="1"/>
  <c r="J49" i="1"/>
  <c r="K47" i="1"/>
  <c r="E31" i="1"/>
  <c r="D31" i="1"/>
  <c r="D30" i="1"/>
  <c r="D29" i="1"/>
  <c r="E27" i="1"/>
  <c r="E26" i="1"/>
  <c r="E25" i="1"/>
  <c r="E24" i="1"/>
  <c r="E23" i="1"/>
  <c r="C22" i="1"/>
  <c r="E22" i="1" s="1"/>
  <c r="E14" i="1" s="1"/>
  <c r="E12" i="1" s="1"/>
  <c r="E13" i="1" s="1"/>
  <c r="B22" i="1"/>
  <c r="B14" i="1" s="1"/>
  <c r="D21" i="1"/>
  <c r="E20" i="1"/>
  <c r="E19" i="1"/>
  <c r="E18" i="1"/>
  <c r="D18" i="1"/>
  <c r="E17" i="1"/>
  <c r="E16" i="1"/>
  <c r="E15" i="1"/>
  <c r="D15" i="1"/>
  <c r="C14" i="1"/>
  <c r="D14" i="1" s="1"/>
  <c r="F13" i="1"/>
  <c r="C11" i="1"/>
  <c r="B11" i="1"/>
  <c r="C6" i="1"/>
  <c r="C12" i="1" s="1"/>
  <c r="B6" i="1"/>
  <c r="B12" i="1" s="1"/>
  <c r="B13" i="1" s="1"/>
  <c r="D4" i="1"/>
  <c r="C13" i="1" l="1"/>
  <c r="D12" i="1"/>
  <c r="D13" i="1" s="1"/>
  <c r="C181" i="1"/>
  <c r="D180" i="1"/>
  <c r="D196" i="1"/>
  <c r="D22" i="1"/>
</calcChain>
</file>

<file path=xl/sharedStrings.xml><?xml version="1.0" encoding="utf-8"?>
<sst xmlns="http://schemas.openxmlformats.org/spreadsheetml/2006/main" count="172" uniqueCount="81">
  <si>
    <t>таблиця 2</t>
  </si>
  <si>
    <t>таблиця3</t>
  </si>
  <si>
    <t>Отримані та використані асигнування загального фонду КПКВ 2201160  НУ "Запорізька політехніка"</t>
  </si>
  <si>
    <t>ПОКАЗНИКИ</t>
  </si>
  <si>
    <t>КОШТОРИС                  2022 рік</t>
  </si>
  <si>
    <t>КОШТОРИС                     2023 рік</t>
  </si>
  <si>
    <t xml:space="preserve">Відсоток( +,-) </t>
  </si>
  <si>
    <t>Використані асигнування у 2023 році</t>
  </si>
  <si>
    <t>Залишок невикористаних асигнувань у 2022 році</t>
  </si>
  <si>
    <t>Начальний кошторис</t>
  </si>
  <si>
    <t>Секвестр бюджету</t>
  </si>
  <si>
    <t>Кошторис з урахуванням зменьшення</t>
  </si>
  <si>
    <t>Додаткові асигнування на заробітну плату та нарахування</t>
  </si>
  <si>
    <t>Додаткові асигнування на комунальні послуги</t>
  </si>
  <si>
    <t>Додаткові асигнування на соціальні виплати студентам-сирітам</t>
  </si>
  <si>
    <t>Додаткові асигнування відповідно до постанови №1146 від 24.12.2019 р.</t>
  </si>
  <si>
    <t>Разом додаткові асигнування</t>
  </si>
  <si>
    <t>Кошторис зі змінами</t>
  </si>
  <si>
    <t>проверка</t>
  </si>
  <si>
    <t>Поточні видатки</t>
  </si>
  <si>
    <t>Заробітна плата</t>
  </si>
  <si>
    <t>Нарахування на зарплату</t>
  </si>
  <si>
    <t>Придбання товарів, обмундирування сиріт</t>
  </si>
  <si>
    <t>Харчування дітей-сиріт</t>
  </si>
  <si>
    <t>Оплата послуг(крім комунальних)</t>
  </si>
  <si>
    <t>Відрядження</t>
  </si>
  <si>
    <t>Оплата комунальних послуг</t>
  </si>
  <si>
    <t>Оплата теплопостачання</t>
  </si>
  <si>
    <t xml:space="preserve">Оплата водо пост. і водовідведення  </t>
  </si>
  <si>
    <t xml:space="preserve">Оплата електроенергії                                      </t>
  </si>
  <si>
    <t>Оплата природного газу</t>
  </si>
  <si>
    <t>Оплата інш.ком.послуг</t>
  </si>
  <si>
    <t>Окремі заходи розвитку по реалізації держ. програм</t>
  </si>
  <si>
    <t>Стипендія</t>
  </si>
  <si>
    <t>Інші пот. трансферти населенню</t>
  </si>
  <si>
    <t>Інші видатки</t>
  </si>
  <si>
    <t>Капітальні видатки</t>
  </si>
  <si>
    <t>Придбання обладнання</t>
  </si>
  <si>
    <t>Кап.рем.житл.фонду</t>
  </si>
  <si>
    <t>Кап.рем.інш.об.</t>
  </si>
  <si>
    <t>Реконструкція та реставрація інших обєктів</t>
  </si>
  <si>
    <t>ВРУЧНУЮ</t>
  </si>
  <si>
    <t>на коледжи</t>
  </si>
  <si>
    <t>Найменування планових показників</t>
  </si>
  <si>
    <t>2019 рік</t>
  </si>
  <si>
    <t>Фінансування з державного бюджету</t>
  </si>
  <si>
    <t>Оплата інш.ком.посл.</t>
  </si>
  <si>
    <t>Окремі заходи розвитку по реалізації держ.програм</t>
  </si>
  <si>
    <t>Кошторис</t>
  </si>
  <si>
    <t>сф</t>
  </si>
  <si>
    <t>Найменування</t>
  </si>
  <si>
    <t>ЗНТУ</t>
  </si>
  <si>
    <t>Видатки всього</t>
  </si>
  <si>
    <t>Придбання товарів</t>
  </si>
  <si>
    <t>Медикаменти та перев.матер.</t>
  </si>
  <si>
    <t>Продукти харчування ( комб. харчув.)</t>
  </si>
  <si>
    <t>Оплата послуг (крім комунальних)</t>
  </si>
  <si>
    <t>Видатки на відрядження</t>
  </si>
  <si>
    <t>Комунальні послуги</t>
  </si>
  <si>
    <t>Оплата водопостачання</t>
  </si>
  <si>
    <t>Оплата електроенергії</t>
  </si>
  <si>
    <t>Стипендії по дорученням</t>
  </si>
  <si>
    <t>Інші поточні трансферти населенню</t>
  </si>
  <si>
    <t>Придбання обладнання і предметів</t>
  </si>
  <si>
    <t>Капітальний ремонт інших об’єктів (кап.ремонт комп.техніки)</t>
  </si>
  <si>
    <t>Придбання землі і нематеріальних активів</t>
  </si>
  <si>
    <t>2018 рік</t>
  </si>
  <si>
    <t>Оплата водо пост. і водовідведення</t>
  </si>
  <si>
    <t xml:space="preserve">Оплата електроенергії  </t>
  </si>
  <si>
    <t>%</t>
  </si>
  <si>
    <t>Дослідження і розробки, окремі заходи розвитку по реалізації державних (регіональних)</t>
  </si>
  <si>
    <t>Видатки на оплату податків</t>
  </si>
  <si>
    <t>Отримані та використані асигнування загального фонду КПКВ 2201190  НУ "Запорізька політехніка"</t>
  </si>
  <si>
    <t>Кошторис з урахуванням зменшення</t>
  </si>
  <si>
    <t xml:space="preserve">Додаткові асигнування </t>
  </si>
  <si>
    <t>Отримані та використані асигнування загального фонду КПКВ 2201040  НУ "Запорізька політехніка"</t>
  </si>
  <si>
    <t>НДЧ</t>
  </si>
  <si>
    <t xml:space="preserve">Дофінансування науково-дослідних робіт, які виконували молоді вчені  </t>
  </si>
  <si>
    <t>Додаткові асигнування на заробітну плату</t>
  </si>
  <si>
    <t>Придбання товарів ( предмети, матеріали)</t>
  </si>
  <si>
    <t xml:space="preserve">Оплата електроенергії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</si>
</sst>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0.000"/>
    <numFmt numFmtId="167" formatCode="#,##0&quot;р.&quot;;[Red]\-#,##0&quot;р.&quot;"/>
  </numFmts>
  <fonts count="42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20"/>
      <name val="Arial Cyr"/>
      <charset val="204"/>
    </font>
    <font>
      <b/>
      <sz val="22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b/>
      <sz val="26"/>
      <color rgb="FF000000"/>
      <name val="Times New Roman"/>
      <family val="1"/>
      <charset val="204"/>
    </font>
    <font>
      <b/>
      <sz val="28"/>
      <color rgb="FF000000"/>
      <name val="Times New Roman"/>
      <family val="1"/>
      <charset val="204"/>
    </font>
    <font>
      <b/>
      <u/>
      <sz val="28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b/>
      <sz val="24"/>
      <name val="Times New Roman"/>
      <family val="1"/>
      <charset val="204"/>
    </font>
    <font>
      <b/>
      <u/>
      <sz val="24"/>
      <color rgb="FF000000"/>
      <name val="Times New Roman"/>
      <family val="1"/>
      <charset val="204"/>
    </font>
    <font>
      <b/>
      <sz val="26"/>
      <name val="Times New Roman"/>
      <family val="1"/>
      <charset val="204"/>
    </font>
    <font>
      <b/>
      <u/>
      <sz val="24"/>
      <name val="Times New Roman"/>
      <family val="1"/>
      <charset val="204"/>
    </font>
    <font>
      <b/>
      <u/>
      <sz val="22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i/>
      <u/>
      <sz val="11"/>
      <color rgb="FF993300"/>
      <name val="Times New Roman"/>
      <family val="1"/>
      <charset val="204"/>
    </font>
    <font>
      <b/>
      <i/>
      <sz val="11"/>
      <color rgb="FF993300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b/>
      <sz val="3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u/>
      <sz val="20"/>
      <color rgb="FF000000"/>
      <name val="Times New Roman"/>
      <family val="1"/>
      <charset val="204"/>
    </font>
    <font>
      <b/>
      <u/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4"/>
      <color rgb="FF9933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rgb="FFC0C0C0"/>
      <name val="Times New Roman"/>
      <family val="1"/>
      <charset val="204"/>
    </font>
    <font>
      <b/>
      <sz val="11"/>
      <color rgb="FFC0C0C0"/>
      <name val="Times New Roman"/>
      <family val="1"/>
      <charset val="204"/>
    </font>
    <font>
      <b/>
      <sz val="22"/>
      <color rgb="FFC0C0C0"/>
      <name val="Times New Roman"/>
      <family val="1"/>
      <charset val="204"/>
    </font>
    <font>
      <b/>
      <u/>
      <sz val="22"/>
      <color rgb="FFC0C0C0"/>
      <name val="Times New Roman"/>
      <family val="1"/>
      <charset val="204"/>
    </font>
    <font>
      <b/>
      <sz val="20"/>
      <color rgb="FFC0C0C0"/>
      <name val="Times New Roman"/>
      <family val="1"/>
      <charset val="204"/>
    </font>
    <font>
      <sz val="22"/>
      <color rgb="FFC0C0C0"/>
      <name val="Times New Roman"/>
      <family val="1"/>
      <charset val="204"/>
    </font>
    <font>
      <b/>
      <u/>
      <sz val="24"/>
      <color rgb="FFC0C0C0"/>
      <name val="Times New Roman"/>
      <family val="1"/>
      <charset val="204"/>
    </font>
    <font>
      <b/>
      <sz val="24"/>
      <color rgb="FFC0C0C0"/>
      <name val="Times New Roman"/>
      <family val="1"/>
      <charset val="204"/>
    </font>
    <font>
      <b/>
      <u/>
      <sz val="26"/>
      <color rgb="FFC0C0C0"/>
      <name val="Times New Roman"/>
      <family val="1"/>
      <charset val="204"/>
    </font>
    <font>
      <b/>
      <sz val="36"/>
      <color rgb="FFFFFF00"/>
      <name val="Times New Roman"/>
      <family val="1"/>
      <charset val="204"/>
    </font>
    <font>
      <b/>
      <i/>
      <sz val="28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FFFFFF"/>
        <bgColor rgb="FFFFFFCC"/>
      </patternFill>
    </fill>
    <fill>
      <patternFill patternType="solid">
        <fgColor rgb="FFFFCC00"/>
        <bgColor rgb="FFFFFF00"/>
      </patternFill>
    </fill>
    <fill>
      <patternFill patternType="solid">
        <fgColor rgb="FFCCCCFF"/>
        <bgColor rgb="FFC0C0C0"/>
      </patternFill>
    </fill>
    <fill>
      <patternFill patternType="solid">
        <fgColor rgb="FF00FF00"/>
        <bgColor rgb="FF33CCCC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41" fillId="0" borderId="0" applyBorder="0" applyProtection="0"/>
  </cellStyleXfs>
  <cellXfs count="212">
    <xf numFmtId="0" fontId="0" fillId="0" borderId="0" xfId="0"/>
    <xf numFmtId="4" fontId="6" fillId="2" borderId="4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vertical="center" wrapText="1"/>
    </xf>
    <xf numFmtId="2" fontId="9" fillId="0" borderId="5" xfId="0" applyNumberFormat="1" applyFont="1" applyBorder="1" applyAlignment="1">
      <alignment horizontal="right" vertical="center" wrapText="1"/>
    </xf>
    <xf numFmtId="0" fontId="33" fillId="0" borderId="0" xfId="0" applyFont="1" applyBorder="1" applyAlignment="1">
      <alignment horizontal="left" vertical="center" wrapText="1"/>
    </xf>
    <xf numFmtId="166" fontId="34" fillId="0" borderId="1" xfId="0" applyNumberFormat="1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23" fillId="0" borderId="2" xfId="0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2" fontId="26" fillId="0" borderId="1" xfId="0" applyNumberFormat="1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17" fillId="0" borderId="6" xfId="0" applyFont="1" applyBorder="1" applyAlignment="1">
      <alignment wrapText="1"/>
    </xf>
    <xf numFmtId="165" fontId="9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/>
    <xf numFmtId="2" fontId="1" fillId="0" borderId="0" xfId="0" applyNumberFormat="1" applyFont="1"/>
    <xf numFmtId="9" fontId="1" fillId="0" borderId="0" xfId="1" applyFont="1" applyBorder="1" applyAlignment="1" applyProtection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9" fontId="1" fillId="0" borderId="0" xfId="1" applyFont="1" applyBorder="1" applyAlignment="1" applyProtection="1">
      <alignment horizontal="center"/>
    </xf>
    <xf numFmtId="0" fontId="8" fillId="2" borderId="3" xfId="0" applyFont="1" applyFill="1" applyBorder="1" applyAlignment="1">
      <alignment vertical="center" wrapText="1"/>
    </xf>
    <xf numFmtId="164" fontId="9" fillId="2" borderId="4" xfId="0" applyNumberFormat="1" applyFont="1" applyFill="1" applyBorder="1" applyAlignment="1">
      <alignment vertical="center" wrapText="1"/>
    </xf>
    <xf numFmtId="165" fontId="6" fillId="2" borderId="4" xfId="0" applyNumberFormat="1" applyFont="1" applyFill="1" applyBorder="1" applyAlignment="1">
      <alignment vertical="center" wrapText="1"/>
    </xf>
    <xf numFmtId="9" fontId="4" fillId="2" borderId="4" xfId="0" applyNumberFormat="1" applyFont="1" applyFill="1" applyBorder="1" applyAlignment="1">
      <alignment vertical="center" wrapText="1"/>
    </xf>
    <xf numFmtId="165" fontId="10" fillId="2" borderId="4" xfId="0" applyNumberFormat="1" applyFont="1" applyFill="1" applyBorder="1" applyAlignment="1">
      <alignment vertical="center" wrapText="1"/>
    </xf>
    <xf numFmtId="2" fontId="10" fillId="2" borderId="4" xfId="0" applyNumberFormat="1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164" fontId="11" fillId="2" borderId="4" xfId="0" applyNumberFormat="1" applyFont="1" applyFill="1" applyBorder="1" applyAlignment="1">
      <alignment vertical="center" wrapText="1"/>
    </xf>
    <xf numFmtId="165" fontId="12" fillId="2" borderId="4" xfId="0" applyNumberFormat="1" applyFont="1" applyFill="1" applyBorder="1" applyAlignment="1">
      <alignment vertical="center" wrapText="1"/>
    </xf>
    <xf numFmtId="165" fontId="4" fillId="2" borderId="4" xfId="0" applyNumberFormat="1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165" fontId="14" fillId="2" borderId="4" xfId="0" applyNumberFormat="1" applyFont="1" applyFill="1" applyBorder="1" applyAlignment="1">
      <alignment vertical="center" wrapText="1"/>
    </xf>
    <xf numFmtId="2" fontId="11" fillId="2" borderId="4" xfId="0" applyNumberFormat="1" applyFont="1" applyFill="1" applyBorder="1" applyAlignment="1">
      <alignment vertical="center" wrapText="1"/>
    </xf>
    <xf numFmtId="165" fontId="15" fillId="2" borderId="4" xfId="0" applyNumberFormat="1" applyFont="1" applyFill="1" applyBorder="1" applyAlignment="1">
      <alignment vertical="center" wrapText="1"/>
    </xf>
    <xf numFmtId="165" fontId="16" fillId="2" borderId="4" xfId="0" applyNumberFormat="1" applyFont="1" applyFill="1" applyBorder="1" applyAlignment="1">
      <alignment vertical="center" wrapText="1"/>
    </xf>
    <xf numFmtId="164" fontId="8" fillId="2" borderId="4" xfId="0" applyNumberFormat="1" applyFont="1" applyFill="1" applyBorder="1" applyAlignment="1">
      <alignment vertical="center" wrapText="1"/>
    </xf>
    <xf numFmtId="164" fontId="7" fillId="2" borderId="4" xfId="0" applyNumberFormat="1" applyFont="1" applyFill="1" applyBorder="1" applyAlignment="1">
      <alignment vertical="center" wrapText="1"/>
    </xf>
    <xf numFmtId="10" fontId="4" fillId="2" borderId="4" xfId="0" applyNumberFormat="1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166" fontId="9" fillId="3" borderId="4" xfId="0" applyNumberFormat="1" applyFont="1" applyFill="1" applyBorder="1" applyAlignment="1">
      <alignment vertical="center" wrapText="1"/>
    </xf>
    <xf numFmtId="164" fontId="9" fillId="4" borderId="4" xfId="0" applyNumberFormat="1" applyFont="1" applyFill="1" applyBorder="1" applyAlignment="1">
      <alignment vertical="center" wrapText="1"/>
    </xf>
    <xf numFmtId="0" fontId="14" fillId="5" borderId="3" xfId="0" applyFont="1" applyFill="1" applyBorder="1" applyAlignment="1">
      <alignment vertical="center" wrapText="1"/>
    </xf>
    <xf numFmtId="2" fontId="6" fillId="5" borderId="4" xfId="0" applyNumberFormat="1" applyFont="1" applyFill="1" applyBorder="1" applyAlignment="1">
      <alignment vertical="center" wrapText="1"/>
    </xf>
    <xf numFmtId="165" fontId="6" fillId="5" borderId="4" xfId="0" applyNumberFormat="1" applyFont="1" applyFill="1" applyBorder="1" applyAlignment="1">
      <alignment vertical="center" wrapText="1"/>
    </xf>
    <xf numFmtId="10" fontId="4" fillId="5" borderId="4" xfId="0" applyNumberFormat="1" applyFont="1" applyFill="1" applyBorder="1" applyAlignment="1">
      <alignment vertical="center" wrapText="1"/>
    </xf>
    <xf numFmtId="2" fontId="6" fillId="0" borderId="4" xfId="0" applyNumberFormat="1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4" fontId="9" fillId="0" borderId="4" xfId="0" applyNumberFormat="1" applyFont="1" applyBorder="1" applyAlignment="1">
      <alignment vertical="center" wrapText="1"/>
    </xf>
    <xf numFmtId="165" fontId="9" fillId="0" borderId="4" xfId="0" applyNumberFormat="1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164" fontId="9" fillId="0" borderId="5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2" fontId="9" fillId="0" borderId="3" xfId="0" applyNumberFormat="1" applyFont="1" applyBorder="1" applyAlignment="1">
      <alignment vertical="center" wrapText="1"/>
    </xf>
    <xf numFmtId="2" fontId="9" fillId="0" borderId="2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2" fontId="9" fillId="0" borderId="5" xfId="0" applyNumberFormat="1" applyFont="1" applyBorder="1" applyAlignment="1">
      <alignment vertical="center" wrapText="1"/>
    </xf>
    <xf numFmtId="2" fontId="7" fillId="0" borderId="3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2" fontId="7" fillId="0" borderId="2" xfId="0" applyNumberFormat="1" applyFont="1" applyBorder="1" applyAlignment="1">
      <alignment vertical="center" wrapText="1"/>
    </xf>
    <xf numFmtId="0" fontId="7" fillId="0" borderId="5" xfId="0" applyFont="1" applyBorder="1"/>
    <xf numFmtId="2" fontId="7" fillId="0" borderId="5" xfId="0" applyNumberFormat="1" applyFont="1" applyBorder="1"/>
    <xf numFmtId="165" fontId="9" fillId="0" borderId="1" xfId="0" applyNumberFormat="1" applyFont="1" applyBorder="1"/>
    <xf numFmtId="0" fontId="7" fillId="0" borderId="1" xfId="0" applyFont="1" applyBorder="1"/>
    <xf numFmtId="0" fontId="7" fillId="0" borderId="3" xfId="0" applyFont="1" applyBorder="1"/>
    <xf numFmtId="2" fontId="7" fillId="0" borderId="1" xfId="0" applyNumberFormat="1" applyFont="1" applyBorder="1"/>
    <xf numFmtId="165" fontId="9" fillId="0" borderId="3" xfId="0" applyNumberFormat="1" applyFont="1" applyBorder="1"/>
    <xf numFmtId="0" fontId="4" fillId="0" borderId="1" xfId="0" applyFont="1" applyBorder="1" applyAlignment="1">
      <alignment wrapText="1"/>
    </xf>
    <xf numFmtId="2" fontId="4" fillId="0" borderId="3" xfId="0" applyNumberFormat="1" applyFont="1" applyBorder="1" applyAlignment="1">
      <alignment wrapText="1"/>
    </xf>
    <xf numFmtId="165" fontId="9" fillId="0" borderId="3" xfId="0" applyNumberFormat="1" applyFont="1" applyBorder="1" applyAlignment="1">
      <alignment vertical="center"/>
    </xf>
    <xf numFmtId="0" fontId="2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/>
    <xf numFmtId="2" fontId="20" fillId="0" borderId="0" xfId="0" applyNumberFormat="1" applyFont="1"/>
    <xf numFmtId="9" fontId="20" fillId="0" borderId="0" xfId="1" applyFont="1" applyBorder="1" applyAlignment="1" applyProtection="1"/>
    <xf numFmtId="0" fontId="21" fillId="0" borderId="0" xfId="0" applyFont="1" applyAlignment="1">
      <alignment horizontal="center"/>
    </xf>
    <xf numFmtId="166" fontId="19" fillId="0" borderId="7" xfId="0" applyNumberFormat="1" applyFont="1" applyBorder="1" applyAlignment="1">
      <alignment horizontal="center"/>
    </xf>
    <xf numFmtId="0" fontId="22" fillId="0" borderId="2" xfId="0" applyFont="1" applyBorder="1" applyAlignment="1">
      <alignment horizontal="center" vertical="center" wrapText="1"/>
    </xf>
    <xf numFmtId="2" fontId="22" fillId="0" borderId="2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2" fontId="24" fillId="0" borderId="4" xfId="0" applyNumberFormat="1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164" fontId="2" fillId="0" borderId="7" xfId="0" applyNumberFormat="1" applyFont="1" applyBorder="1" applyAlignment="1">
      <alignment horizontal="center"/>
    </xf>
    <xf numFmtId="166" fontId="1" fillId="0" borderId="0" xfId="0" applyNumberFormat="1" applyFont="1"/>
    <xf numFmtId="0" fontId="26" fillId="0" borderId="4" xfId="0" applyFont="1" applyBorder="1" applyAlignment="1">
      <alignment vertical="center" wrapText="1"/>
    </xf>
    <xf numFmtId="2" fontId="26" fillId="0" borderId="4" xfId="0" applyNumberFormat="1" applyFont="1" applyBorder="1" applyAlignment="1">
      <alignment vertical="center" wrapText="1"/>
    </xf>
    <xf numFmtId="166" fontId="26" fillId="0" borderId="4" xfId="0" applyNumberFormat="1" applyFont="1" applyBorder="1" applyAlignment="1">
      <alignment vertical="center" wrapText="1"/>
    </xf>
    <xf numFmtId="166" fontId="26" fillId="0" borderId="0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center"/>
    </xf>
    <xf numFmtId="0" fontId="22" fillId="0" borderId="3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2" fontId="26" fillId="0" borderId="5" xfId="0" applyNumberFormat="1" applyFont="1" applyBorder="1" applyAlignment="1">
      <alignment vertical="center" wrapText="1"/>
    </xf>
    <xf numFmtId="2" fontId="26" fillId="0" borderId="1" xfId="0" applyNumberFormat="1" applyFont="1" applyBorder="1" applyAlignment="1">
      <alignment vertical="center" wrapText="1"/>
    </xf>
    <xf numFmtId="2" fontId="26" fillId="0" borderId="0" xfId="0" applyNumberFormat="1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2" fontId="26" fillId="0" borderId="3" xfId="0" applyNumberFormat="1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2" fontId="26" fillId="0" borderId="8" xfId="0" applyNumberFormat="1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2" fontId="23" fillId="0" borderId="10" xfId="0" applyNumberFormat="1" applyFont="1" applyBorder="1" applyAlignment="1">
      <alignment horizontal="center" vertical="center"/>
    </xf>
    <xf numFmtId="167" fontId="23" fillId="0" borderId="5" xfId="0" applyNumberFormat="1" applyFont="1" applyBorder="1" applyAlignment="1">
      <alignment horizontal="center" vertical="center"/>
    </xf>
    <xf numFmtId="167" fontId="23" fillId="0" borderId="0" xfId="0" applyNumberFormat="1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4" xfId="0" applyFont="1" applyBorder="1" applyAlignment="1">
      <alignment vertical="center"/>
    </xf>
    <xf numFmtId="2" fontId="23" fillId="0" borderId="4" xfId="0" applyNumberFormat="1" applyFont="1" applyBorder="1" applyAlignment="1">
      <alignment vertical="center"/>
    </xf>
    <xf numFmtId="0" fontId="25" fillId="0" borderId="3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3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Alignment="1">
      <alignment horizontal="center"/>
    </xf>
    <xf numFmtId="2" fontId="23" fillId="0" borderId="2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6" borderId="4" xfId="0" applyFont="1" applyFill="1" applyBorder="1" applyAlignment="1">
      <alignment vertical="center" wrapText="1"/>
    </xf>
    <xf numFmtId="2" fontId="24" fillId="6" borderId="4" xfId="0" applyNumberFormat="1" applyFont="1" applyFill="1" applyBorder="1" applyAlignment="1">
      <alignment vertical="center" wrapText="1"/>
    </xf>
    <xf numFmtId="2" fontId="25" fillId="6" borderId="4" xfId="0" applyNumberFormat="1" applyFont="1" applyFill="1" applyBorder="1" applyAlignment="1">
      <alignment vertical="center" wrapText="1"/>
    </xf>
    <xf numFmtId="2" fontId="25" fillId="6" borderId="0" xfId="0" applyNumberFormat="1" applyFont="1" applyFill="1" applyBorder="1" applyAlignment="1">
      <alignment vertical="center" wrapText="1"/>
    </xf>
    <xf numFmtId="0" fontId="19" fillId="0" borderId="7" xfId="0" applyFont="1" applyBorder="1" applyAlignment="1">
      <alignment horizontal="center"/>
    </xf>
    <xf numFmtId="2" fontId="25" fillId="0" borderId="4" xfId="0" applyNumberFormat="1" applyFont="1" applyBorder="1" applyAlignment="1">
      <alignment vertical="center" wrapText="1"/>
    </xf>
    <xf numFmtId="2" fontId="25" fillId="0" borderId="0" xfId="0" applyNumberFormat="1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2" fontId="23" fillId="0" borderId="4" xfId="0" applyNumberFormat="1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2" fontId="23" fillId="0" borderId="8" xfId="0" applyNumberFormat="1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2" fontId="23" fillId="0" borderId="1" xfId="0" applyNumberFormat="1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2" fontId="23" fillId="0" borderId="2" xfId="0" applyNumberFormat="1" applyFont="1" applyBorder="1" applyAlignment="1">
      <alignment vertical="center" wrapText="1"/>
    </xf>
    <xf numFmtId="2" fontId="26" fillId="0" borderId="2" xfId="0" applyNumberFormat="1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3" fillId="0" borderId="9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2" fontId="24" fillId="0" borderId="2" xfId="0" applyNumberFormat="1" applyFont="1" applyBorder="1" applyAlignment="1">
      <alignment vertical="center" wrapText="1"/>
    </xf>
    <xf numFmtId="0" fontId="28" fillId="0" borderId="8" xfId="0" applyFont="1" applyBorder="1" applyAlignment="1">
      <alignment vertical="center" wrapText="1"/>
    </xf>
    <xf numFmtId="2" fontId="28" fillId="0" borderId="8" xfId="0" applyNumberFormat="1" applyFont="1" applyBorder="1" applyAlignment="1">
      <alignment vertical="center" wrapText="1"/>
    </xf>
    <xf numFmtId="2" fontId="29" fillId="0" borderId="2" xfId="0" applyNumberFormat="1" applyFont="1" applyBorder="1" applyAlignment="1">
      <alignment vertical="top" wrapText="1"/>
    </xf>
    <xf numFmtId="2" fontId="29" fillId="0" borderId="0" xfId="0" applyNumberFormat="1" applyFont="1" applyBorder="1" applyAlignment="1">
      <alignment vertical="top" wrapText="1"/>
    </xf>
    <xf numFmtId="0" fontId="1" fillId="0" borderId="0" xfId="0" applyFont="1" applyBorder="1"/>
    <xf numFmtId="0" fontId="30" fillId="0" borderId="0" xfId="0" applyFont="1"/>
    <xf numFmtId="2" fontId="30" fillId="0" borderId="0" xfId="0" applyNumberFormat="1" applyFont="1"/>
    <xf numFmtId="0" fontId="30" fillId="0" borderId="0" xfId="0" applyFont="1" applyAlignment="1">
      <alignment horizontal="center"/>
    </xf>
    <xf numFmtId="9" fontId="30" fillId="0" borderId="0" xfId="1" applyFont="1" applyBorder="1" applyAlignment="1" applyProtection="1"/>
    <xf numFmtId="0" fontId="31" fillId="0" borderId="0" xfId="0" applyFont="1" applyAlignment="1">
      <alignment horizontal="center"/>
    </xf>
    <xf numFmtId="0" fontId="32" fillId="0" borderId="2" xfId="0" applyFont="1" applyBorder="1" applyAlignment="1">
      <alignment horizontal="center" vertical="center" wrapText="1"/>
    </xf>
    <xf numFmtId="2" fontId="32" fillId="0" borderId="2" xfId="0" applyNumberFormat="1" applyFont="1" applyBorder="1" applyAlignment="1">
      <alignment horizontal="center" vertical="center" wrapText="1"/>
    </xf>
    <xf numFmtId="0" fontId="33" fillId="7" borderId="4" xfId="0" applyFont="1" applyFill="1" applyBorder="1" applyAlignment="1">
      <alignment vertical="center" wrapText="1"/>
    </xf>
    <xf numFmtId="2" fontId="33" fillId="7" borderId="4" xfId="0" applyNumberFormat="1" applyFont="1" applyFill="1" applyBorder="1" applyAlignment="1">
      <alignment vertical="center" wrapText="1"/>
    </xf>
    <xf numFmtId="0" fontId="32" fillId="7" borderId="4" xfId="0" applyFont="1" applyFill="1" applyBorder="1" applyAlignment="1">
      <alignment vertical="center" wrapText="1"/>
    </xf>
    <xf numFmtId="0" fontId="34" fillId="0" borderId="4" xfId="0" applyFont="1" applyBorder="1" applyAlignment="1">
      <alignment vertical="center" wrapText="1"/>
    </xf>
    <xf numFmtId="2" fontId="34" fillId="0" borderId="4" xfId="0" applyNumberFormat="1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166" fontId="34" fillId="0" borderId="1" xfId="0" applyNumberFormat="1" applyFont="1" applyBorder="1" applyAlignment="1">
      <alignment vertical="center" wrapText="1"/>
    </xf>
    <xf numFmtId="2" fontId="34" fillId="0" borderId="3" xfId="0" applyNumberFormat="1" applyFont="1" applyBorder="1" applyAlignment="1">
      <alignment vertical="center" wrapText="1"/>
    </xf>
    <xf numFmtId="0" fontId="34" fillId="0" borderId="3" xfId="0" applyFont="1" applyBorder="1" applyAlignment="1">
      <alignment vertical="center" wrapText="1"/>
    </xf>
    <xf numFmtId="166" fontId="34" fillId="0" borderId="3" xfId="0" applyNumberFormat="1" applyFont="1" applyBorder="1" applyAlignment="1">
      <alignment vertical="center" wrapText="1"/>
    </xf>
    <xf numFmtId="164" fontId="30" fillId="0" borderId="0" xfId="0" applyNumberFormat="1" applyFont="1" applyAlignment="1">
      <alignment horizontal="center"/>
    </xf>
    <xf numFmtId="164" fontId="35" fillId="0" borderId="0" xfId="0" applyNumberFormat="1" applyFont="1" applyAlignment="1">
      <alignment horizontal="center"/>
    </xf>
    <xf numFmtId="9" fontId="35" fillId="0" borderId="0" xfId="1" applyFont="1" applyBorder="1" applyAlignment="1" applyProtection="1">
      <alignment horizontal="center"/>
    </xf>
    <xf numFmtId="0" fontId="3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4" xfId="0" applyFont="1" applyBorder="1" applyAlignment="1">
      <alignment vertical="center" wrapText="1"/>
    </xf>
    <xf numFmtId="2" fontId="36" fillId="0" borderId="4" xfId="0" applyNumberFormat="1" applyFont="1" applyBorder="1" applyAlignment="1">
      <alignment vertical="center" wrapText="1"/>
    </xf>
    <xf numFmtId="2" fontId="37" fillId="0" borderId="4" xfId="0" applyNumberFormat="1" applyFont="1" applyBorder="1" applyAlignment="1">
      <alignment vertical="center" wrapText="1"/>
    </xf>
    <xf numFmtId="0" fontId="38" fillId="7" borderId="4" xfId="0" applyFont="1" applyFill="1" applyBorder="1" applyAlignment="1">
      <alignment vertical="center" wrapText="1"/>
    </xf>
    <xf numFmtId="2" fontId="38" fillId="7" borderId="4" xfId="0" applyNumberFormat="1" applyFont="1" applyFill="1" applyBorder="1" applyAlignment="1">
      <alignment vertical="center" wrapText="1"/>
    </xf>
    <xf numFmtId="166" fontId="34" fillId="0" borderId="4" xfId="0" applyNumberFormat="1" applyFont="1" applyBorder="1" applyAlignment="1">
      <alignment vertical="center" wrapText="1"/>
    </xf>
    <xf numFmtId="2" fontId="34" fillId="0" borderId="1" xfId="0" applyNumberFormat="1" applyFont="1" applyBorder="1" applyAlignment="1">
      <alignment vertical="center" wrapText="1"/>
    </xf>
    <xf numFmtId="0" fontId="34" fillId="0" borderId="8" xfId="0" applyFont="1" applyBorder="1" applyAlignment="1">
      <alignment vertical="center" wrapText="1"/>
    </xf>
    <xf numFmtId="2" fontId="34" fillId="0" borderId="8" xfId="0" applyNumberFormat="1" applyFont="1" applyBorder="1" applyAlignment="1">
      <alignment vertical="center" wrapText="1"/>
    </xf>
    <xf numFmtId="166" fontId="34" fillId="0" borderId="8" xfId="0" applyNumberFormat="1" applyFont="1" applyBorder="1" applyAlignment="1">
      <alignment vertical="center" wrapText="1"/>
    </xf>
    <xf numFmtId="0" fontId="34" fillId="0" borderId="2" xfId="0" applyFont="1" applyBorder="1" applyAlignment="1">
      <alignment vertical="center" wrapText="1"/>
    </xf>
    <xf numFmtId="2" fontId="34" fillId="0" borderId="2" xfId="0" applyNumberFormat="1" applyFont="1" applyBorder="1" applyAlignment="1">
      <alignment vertical="center" wrapText="1"/>
    </xf>
    <xf numFmtId="166" fontId="34" fillId="0" borderId="2" xfId="0" applyNumberFormat="1" applyFont="1" applyBorder="1" applyAlignment="1">
      <alignment vertical="center" wrapText="1"/>
    </xf>
    <xf numFmtId="2" fontId="9" fillId="2" borderId="4" xfId="0" applyNumberFormat="1" applyFont="1" applyFill="1" applyBorder="1" applyAlignment="1">
      <alignment vertical="center" wrapText="1"/>
    </xf>
    <xf numFmtId="10" fontId="7" fillId="2" borderId="4" xfId="0" applyNumberFormat="1" applyFont="1" applyFill="1" applyBorder="1" applyAlignment="1">
      <alignment vertical="center" wrapText="1"/>
    </xf>
    <xf numFmtId="10" fontId="6" fillId="2" borderId="4" xfId="0" applyNumberFormat="1" applyFont="1" applyFill="1" applyBorder="1" applyAlignment="1">
      <alignment vertical="center" wrapText="1"/>
    </xf>
    <xf numFmtId="0" fontId="39" fillId="0" borderId="0" xfId="0" applyFont="1"/>
    <xf numFmtId="2" fontId="6" fillId="2" borderId="4" xfId="0" applyNumberFormat="1" applyFont="1" applyFill="1" applyBorder="1" applyAlignment="1">
      <alignment vertical="center" wrapText="1"/>
    </xf>
    <xf numFmtId="2" fontId="12" fillId="2" borderId="4" xfId="0" applyNumberFormat="1" applyFont="1" applyFill="1" applyBorder="1" applyAlignment="1">
      <alignment vertical="center" wrapText="1"/>
    </xf>
    <xf numFmtId="2" fontId="8" fillId="2" borderId="4" xfId="0" applyNumberFormat="1" applyFont="1" applyFill="1" applyBorder="1" applyAlignment="1">
      <alignment vertical="center" wrapText="1"/>
    </xf>
    <xf numFmtId="2" fontId="14" fillId="2" borderId="4" xfId="0" applyNumberFormat="1" applyFont="1" applyFill="1" applyBorder="1" applyAlignment="1">
      <alignment vertical="center" wrapText="1"/>
    </xf>
    <xf numFmtId="4" fontId="8" fillId="2" borderId="4" xfId="0" applyNumberFormat="1" applyFont="1" applyFill="1" applyBorder="1" applyAlignment="1">
      <alignment vertical="center" wrapText="1"/>
    </xf>
    <xf numFmtId="4" fontId="6" fillId="2" borderId="4" xfId="0" applyNumberFormat="1" applyFont="1" applyFill="1" applyBorder="1" applyAlignment="1">
      <alignment vertical="center" wrapText="1"/>
    </xf>
    <xf numFmtId="10" fontId="6" fillId="2" borderId="4" xfId="0" applyNumberFormat="1" applyFont="1" applyFill="1" applyBorder="1" applyAlignment="1">
      <alignment horizontal="right" vertical="center" wrapText="1"/>
    </xf>
    <xf numFmtId="4" fontId="6" fillId="5" borderId="4" xfId="0" applyNumberFormat="1" applyFont="1" applyFill="1" applyBorder="1" applyAlignment="1">
      <alignment vertical="center" wrapText="1"/>
    </xf>
    <xf numFmtId="2" fontId="6" fillId="0" borderId="4" xfId="0" applyNumberFormat="1" applyFont="1" applyBorder="1" applyAlignment="1">
      <alignment vertical="center" wrapText="1"/>
    </xf>
    <xf numFmtId="2" fontId="9" fillId="0" borderId="4" xfId="0" applyNumberFormat="1" applyFont="1" applyBorder="1" applyAlignment="1">
      <alignment vertical="center" wrapText="1"/>
    </xf>
    <xf numFmtId="4" fontId="9" fillId="0" borderId="4" xfId="0" applyNumberFormat="1" applyFont="1" applyBorder="1" applyAlignment="1">
      <alignment vertical="center" wrapText="1"/>
    </xf>
    <xf numFmtId="4" fontId="6" fillId="2" borderId="4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Border="1" applyAlignment="1">
      <alignment vertical="center" wrapText="1"/>
    </xf>
    <xf numFmtId="165" fontId="6" fillId="2" borderId="4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vertical="center" wrapText="1"/>
    </xf>
    <xf numFmtId="2" fontId="40" fillId="0" borderId="2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4"/>
  <sheetViews>
    <sheetView tabSelected="1" view="pageBreakPreview" zoomScaleNormal="40" workbookViewId="0">
      <selection activeCell="A6" sqref="A6"/>
    </sheetView>
  </sheetViews>
  <sheetFormatPr defaultColWidth="9.140625" defaultRowHeight="15" x14ac:dyDescent="0.25"/>
  <cols>
    <col min="1" max="1" width="56.28515625" style="15" customWidth="1"/>
    <col min="2" max="2" width="33.5703125" style="16" customWidth="1"/>
    <col min="3" max="3" width="34.7109375" style="15" customWidth="1"/>
    <col min="4" max="4" width="19.28515625" style="15" customWidth="1"/>
    <col min="5" max="5" width="28.85546875" style="15" customWidth="1"/>
    <col min="6" max="6" width="23.5703125" style="15" hidden="1" customWidth="1"/>
    <col min="7" max="7" width="30.140625" style="15" customWidth="1"/>
    <col min="8" max="8" width="26" style="17" customWidth="1"/>
    <col min="9" max="9" width="22.5703125" style="18" customWidth="1"/>
    <col min="10" max="10" width="13.140625" style="18" hidden="1" customWidth="1"/>
    <col min="11" max="11" width="11.85546875" style="15" hidden="1" customWidth="1"/>
    <col min="12" max="15" width="9.140625" style="15" hidden="1"/>
    <col min="16" max="16" width="9.140625" style="15"/>
    <col min="17" max="17" width="14.5703125" style="15" customWidth="1"/>
    <col min="18" max="1024" width="9.140625" style="15"/>
  </cols>
  <sheetData>
    <row r="1" spans="1:10" ht="54.75" customHeight="1" x14ac:dyDescent="0.5">
      <c r="E1" s="19" t="s">
        <v>0</v>
      </c>
      <c r="F1" s="20" t="s">
        <v>1</v>
      </c>
      <c r="G1" s="21"/>
      <c r="I1" s="15"/>
    </row>
    <row r="2" spans="1:10" ht="75" customHeight="1" x14ac:dyDescent="0.5">
      <c r="A2" s="14" t="s">
        <v>2</v>
      </c>
      <c r="B2" s="14"/>
      <c r="C2" s="14"/>
      <c r="D2" s="14"/>
      <c r="E2" s="14"/>
      <c r="F2" s="14"/>
      <c r="G2" s="21"/>
      <c r="H2" s="22"/>
      <c r="I2" s="15"/>
    </row>
    <row r="3" spans="1:10" s="26" customFormat="1" ht="138.75" customHeight="1" x14ac:dyDescent="0.25">
      <c r="A3" s="23" t="s">
        <v>3</v>
      </c>
      <c r="B3" s="24" t="s">
        <v>4</v>
      </c>
      <c r="C3" s="23" t="s">
        <v>5</v>
      </c>
      <c r="D3" s="25" t="s">
        <v>6</v>
      </c>
      <c r="E3" s="25" t="s">
        <v>7</v>
      </c>
      <c r="F3" s="23" t="s">
        <v>8</v>
      </c>
      <c r="H3" s="27"/>
      <c r="I3" s="18"/>
      <c r="J3" s="18"/>
    </row>
    <row r="4" spans="1:10" ht="58.5" customHeight="1" x14ac:dyDescent="0.25">
      <c r="A4" s="28" t="s">
        <v>9</v>
      </c>
      <c r="B4" s="29">
        <v>209412.2</v>
      </c>
      <c r="C4" s="30">
        <v>212886.9</v>
      </c>
      <c r="D4" s="31">
        <f>(C4-B4)/B4</f>
        <v>1.6592634049019027E-2</v>
      </c>
      <c r="E4" s="32"/>
      <c r="F4" s="33"/>
    </row>
    <row r="5" spans="1:10" ht="39.75" customHeight="1" x14ac:dyDescent="0.25">
      <c r="A5" s="34" t="s">
        <v>10</v>
      </c>
      <c r="B5" s="35">
        <v>11279.6</v>
      </c>
      <c r="C5" s="36">
        <v>657.6</v>
      </c>
      <c r="D5" s="37"/>
      <c r="E5" s="32"/>
      <c r="F5" s="33"/>
    </row>
    <row r="6" spans="1:10" ht="64.5" customHeight="1" x14ac:dyDescent="0.25">
      <c r="A6" s="38" t="s">
        <v>11</v>
      </c>
      <c r="B6" s="39">
        <f>B4-B5</f>
        <v>198132.6</v>
      </c>
      <c r="C6" s="39">
        <f>C4-C5</f>
        <v>212229.3</v>
      </c>
      <c r="D6" s="37"/>
      <c r="E6" s="32"/>
      <c r="F6" s="33"/>
    </row>
    <row r="7" spans="1:10" ht="88.5" customHeight="1" x14ac:dyDescent="0.25">
      <c r="A7" s="34" t="s">
        <v>12</v>
      </c>
      <c r="B7" s="40">
        <v>12457.44</v>
      </c>
      <c r="C7" s="36">
        <v>4289.8999999999996</v>
      </c>
      <c r="D7" s="37"/>
      <c r="E7" s="32"/>
      <c r="F7" s="33"/>
    </row>
    <row r="8" spans="1:10" ht="69.75" customHeight="1" x14ac:dyDescent="0.25">
      <c r="A8" s="34" t="s">
        <v>13</v>
      </c>
      <c r="B8" s="40">
        <v>441.6</v>
      </c>
      <c r="C8" s="36">
        <v>1594.8</v>
      </c>
      <c r="D8" s="37"/>
      <c r="E8" s="32"/>
      <c r="F8" s="33"/>
    </row>
    <row r="9" spans="1:10" ht="84.75" customHeight="1" x14ac:dyDescent="0.25">
      <c r="A9" s="34" t="s">
        <v>14</v>
      </c>
      <c r="B9" s="40">
        <v>553.5</v>
      </c>
      <c r="C9" s="36"/>
      <c r="D9" s="37"/>
      <c r="E9" s="32"/>
      <c r="F9" s="33"/>
    </row>
    <row r="10" spans="1:10" ht="84.75" customHeight="1" x14ac:dyDescent="0.25">
      <c r="A10" s="34" t="s">
        <v>15</v>
      </c>
      <c r="B10" s="35"/>
      <c r="C10" s="41">
        <v>364.8</v>
      </c>
      <c r="D10" s="42"/>
      <c r="E10" s="32"/>
      <c r="F10" s="33"/>
    </row>
    <row r="11" spans="1:10" ht="67.5" customHeight="1" x14ac:dyDescent="0.25">
      <c r="A11" s="38" t="s">
        <v>16</v>
      </c>
      <c r="B11" s="43">
        <f>B7+B8+B9+B10</f>
        <v>13452.54</v>
      </c>
      <c r="C11" s="43">
        <f>C7+C8+C9+C10</f>
        <v>6249.5</v>
      </c>
      <c r="D11" s="44"/>
      <c r="E11" s="32"/>
      <c r="F11" s="33"/>
    </row>
    <row r="12" spans="1:10" ht="45" customHeight="1" x14ac:dyDescent="0.25">
      <c r="A12" s="28" t="s">
        <v>17</v>
      </c>
      <c r="B12" s="29">
        <f>B6+B7+B8+B9+B10</f>
        <v>211585.14</v>
      </c>
      <c r="C12" s="29">
        <f>C6+C7+C8+C9+C10</f>
        <v>218478.79999999996</v>
      </c>
      <c r="D12" s="45">
        <f>(C12-B12)/B12</f>
        <v>3.2581021521643459E-2</v>
      </c>
      <c r="E12" s="32">
        <f>E14</f>
        <v>218478.80000000002</v>
      </c>
      <c r="F12" s="33"/>
    </row>
    <row r="13" spans="1:10" ht="45" hidden="1" customHeight="1" x14ac:dyDescent="0.5">
      <c r="A13" s="46"/>
      <c r="B13" s="47">
        <f>B12-B14</f>
        <v>0</v>
      </c>
      <c r="C13" s="47">
        <f>C12-C14</f>
        <v>0</v>
      </c>
      <c r="D13" s="47">
        <f>D12-D14</f>
        <v>-4.163336342344337E-16</v>
      </c>
      <c r="E13" s="47">
        <f>E12-E14</f>
        <v>0</v>
      </c>
      <c r="F13" s="48">
        <f>F14-F4</f>
        <v>0</v>
      </c>
      <c r="G13" s="21" t="s">
        <v>18</v>
      </c>
    </row>
    <row r="14" spans="1:10" ht="61.5" customHeight="1" x14ac:dyDescent="0.25">
      <c r="A14" s="49" t="s">
        <v>19</v>
      </c>
      <c r="B14" s="50">
        <f>B15+B16+B17+B18+B19+B20+B22+B28+B31</f>
        <v>211585.13999999998</v>
      </c>
      <c r="C14" s="51">
        <f>C15+C16+C17+C18+C19+C20+C22+C28+C31</f>
        <v>218478.80000000002</v>
      </c>
      <c r="D14" s="52">
        <f>(C14-B14)/B14</f>
        <v>3.2581021521643876E-2</v>
      </c>
      <c r="E14" s="51">
        <f>E15+E16+E17+E18+E19+E20+E22+E28+E31</f>
        <v>218478.80000000002</v>
      </c>
      <c r="F14" s="53">
        <v>0</v>
      </c>
    </row>
    <row r="15" spans="1:10" ht="50.25" customHeight="1" x14ac:dyDescent="0.25">
      <c r="A15" s="54" t="s">
        <v>20</v>
      </c>
      <c r="B15" s="55">
        <v>163392.4</v>
      </c>
      <c r="C15" s="56">
        <v>168934.8</v>
      </c>
      <c r="D15" s="45">
        <f>(C15-B15)/B15</f>
        <v>3.3920794357632268E-2</v>
      </c>
      <c r="E15" s="56">
        <f t="shared" ref="E15:E20" si="0">C15</f>
        <v>168934.8</v>
      </c>
      <c r="F15" s="56"/>
    </row>
    <row r="16" spans="1:10" ht="48" customHeight="1" x14ac:dyDescent="0.25">
      <c r="A16" s="54" t="s">
        <v>21</v>
      </c>
      <c r="B16" s="55">
        <v>36273.112999999998</v>
      </c>
      <c r="C16" s="56">
        <v>37165.548000000003</v>
      </c>
      <c r="D16" s="37"/>
      <c r="E16" s="56">
        <f t="shared" si="0"/>
        <v>37165.548000000003</v>
      </c>
      <c r="F16" s="56"/>
    </row>
    <row r="17" spans="1:10" ht="64.5" customHeight="1" x14ac:dyDescent="0.25">
      <c r="A17" s="54" t="s">
        <v>22</v>
      </c>
      <c r="B17" s="55">
        <v>81.591350000000006</v>
      </c>
      <c r="C17" s="56">
        <v>787.33489999999995</v>
      </c>
      <c r="D17" s="37"/>
      <c r="E17" s="56">
        <f t="shared" si="0"/>
        <v>787.33489999999995</v>
      </c>
      <c r="F17" s="56"/>
    </row>
    <row r="18" spans="1:10" ht="51.75" customHeight="1" x14ac:dyDescent="0.25">
      <c r="A18" s="54" t="s">
        <v>23</v>
      </c>
      <c r="B18" s="55">
        <v>3047.4806400000002</v>
      </c>
      <c r="C18" s="56">
        <v>3165.4582399999999</v>
      </c>
      <c r="D18" s="45">
        <f>(C18-B18)/B18</f>
        <v>3.8713158158077653E-2</v>
      </c>
      <c r="E18" s="56">
        <f t="shared" si="0"/>
        <v>3165.4582399999999</v>
      </c>
      <c r="F18" s="56"/>
    </row>
    <row r="19" spans="1:10" ht="58.5" customHeight="1" x14ac:dyDescent="0.25">
      <c r="A19" s="57" t="s">
        <v>24</v>
      </c>
      <c r="B19" s="58">
        <v>741.72814000000005</v>
      </c>
      <c r="C19" s="59">
        <v>265.85458</v>
      </c>
      <c r="D19" s="37"/>
      <c r="E19" s="59">
        <f t="shared" si="0"/>
        <v>265.85458</v>
      </c>
      <c r="F19" s="59"/>
    </row>
    <row r="20" spans="1:10" ht="51.75" customHeight="1" x14ac:dyDescent="0.25">
      <c r="A20" s="13" t="s">
        <v>25</v>
      </c>
      <c r="B20" s="58">
        <v>0.6</v>
      </c>
      <c r="C20" s="12">
        <v>0</v>
      </c>
      <c r="D20" s="37"/>
      <c r="E20" s="12">
        <f t="shared" si="0"/>
        <v>0</v>
      </c>
      <c r="F20" s="12"/>
    </row>
    <row r="21" spans="1:10" ht="35.25" hidden="1" customHeight="1" x14ac:dyDescent="0.25">
      <c r="A21" s="13"/>
      <c r="B21" s="62"/>
      <c r="C21" s="12"/>
      <c r="D21" s="37" t="e">
        <f>(C21-B21)/B21*100</f>
        <v>#DIV/0!</v>
      </c>
      <c r="E21" s="12"/>
      <c r="F21" s="12"/>
    </row>
    <row r="22" spans="1:10" ht="54" x14ac:dyDescent="0.25">
      <c r="A22" s="60" t="s">
        <v>26</v>
      </c>
      <c r="B22" s="63">
        <f>B23+B24+B25+B26+B27</f>
        <v>6812.6508700000004</v>
      </c>
      <c r="C22" s="63">
        <f>C23+C24+C25+C26+C27</f>
        <v>6856.5062800000005</v>
      </c>
      <c r="D22" s="45">
        <f>(C22-B22)/B22</f>
        <v>6.4373488142656157E-3</v>
      </c>
      <c r="E22" s="64">
        <f t="shared" ref="E22:E27" si="1">C22</f>
        <v>6856.5062800000005</v>
      </c>
      <c r="F22" s="59"/>
    </row>
    <row r="23" spans="1:10" ht="34.5" x14ac:dyDescent="0.25">
      <c r="A23" s="60" t="s">
        <v>27</v>
      </c>
      <c r="B23" s="65">
        <v>3567.1518700000001</v>
      </c>
      <c r="C23" s="61">
        <v>2675.5242800000001</v>
      </c>
      <c r="D23" s="37"/>
      <c r="E23" s="61">
        <f t="shared" si="1"/>
        <v>2675.5242800000001</v>
      </c>
      <c r="F23" s="59"/>
    </row>
    <row r="24" spans="1:10" ht="54" x14ac:dyDescent="0.25">
      <c r="A24" s="60" t="s">
        <v>28</v>
      </c>
      <c r="B24" s="65">
        <v>144.161</v>
      </c>
      <c r="C24" s="61">
        <v>539.11800000000005</v>
      </c>
      <c r="D24" s="37"/>
      <c r="E24" s="61">
        <f t="shared" si="1"/>
        <v>539.11800000000005</v>
      </c>
      <c r="F24" s="59"/>
    </row>
    <row r="25" spans="1:10" ht="34.5" x14ac:dyDescent="0.25">
      <c r="A25" s="60" t="s">
        <v>29</v>
      </c>
      <c r="B25" s="65">
        <v>2979.538</v>
      </c>
      <c r="C25" s="61">
        <v>3585.7640000000001</v>
      </c>
      <c r="D25" s="37"/>
      <c r="E25" s="61">
        <f t="shared" si="1"/>
        <v>3585.7640000000001</v>
      </c>
      <c r="F25" s="64"/>
      <c r="J25" s="15"/>
    </row>
    <row r="26" spans="1:10" ht="34.5" x14ac:dyDescent="0.25">
      <c r="A26" s="60" t="s">
        <v>30</v>
      </c>
      <c r="B26" s="65">
        <v>85</v>
      </c>
      <c r="C26" s="61">
        <v>1.1000000000000001</v>
      </c>
      <c r="D26" s="37"/>
      <c r="E26" s="61">
        <f t="shared" si="1"/>
        <v>1.1000000000000001</v>
      </c>
      <c r="F26" s="64"/>
      <c r="J26" s="15"/>
    </row>
    <row r="27" spans="1:10" ht="34.5" x14ac:dyDescent="0.25">
      <c r="A27" s="60" t="s">
        <v>31</v>
      </c>
      <c r="B27" s="65">
        <v>36.799999999999997</v>
      </c>
      <c r="C27" s="61">
        <v>55</v>
      </c>
      <c r="D27" s="37"/>
      <c r="E27" s="61">
        <f t="shared" si="1"/>
        <v>55</v>
      </c>
      <c r="F27" s="64"/>
      <c r="J27" s="15"/>
    </row>
    <row r="28" spans="1:10" ht="54" x14ac:dyDescent="0.25">
      <c r="A28" s="54" t="s">
        <v>32</v>
      </c>
      <c r="B28" s="55"/>
      <c r="C28" s="56"/>
      <c r="D28" s="37"/>
      <c r="E28" s="56"/>
      <c r="F28" s="64"/>
      <c r="J28" s="15"/>
    </row>
    <row r="29" spans="1:10" s="15" customFormat="1" ht="52.5" hidden="1" customHeight="1" x14ac:dyDescent="0.3">
      <c r="A29" s="13" t="s">
        <v>33</v>
      </c>
      <c r="B29" s="66"/>
      <c r="C29" s="12"/>
      <c r="D29" s="37" t="e">
        <f>(C29-B29)/B29*100</f>
        <v>#DIV/0!</v>
      </c>
      <c r="E29" s="12"/>
      <c r="F29" s="12"/>
      <c r="G29" s="11"/>
      <c r="H29" s="11"/>
      <c r="I29" s="11"/>
    </row>
    <row r="30" spans="1:10" ht="15.75" hidden="1" customHeight="1" x14ac:dyDescent="0.25">
      <c r="A30" s="13"/>
      <c r="B30" s="62"/>
      <c r="C30" s="12"/>
      <c r="D30" s="37" t="e">
        <f>(C30-B30)/B30*100</f>
        <v>#DIV/0!</v>
      </c>
      <c r="E30" s="12"/>
      <c r="F30" s="12"/>
      <c r="J30" s="15"/>
    </row>
    <row r="31" spans="1:10" ht="65.25" customHeight="1" x14ac:dyDescent="0.25">
      <c r="A31" s="13" t="s">
        <v>34</v>
      </c>
      <c r="B31" s="58">
        <v>1235.576</v>
      </c>
      <c r="C31" s="12">
        <v>1303.298</v>
      </c>
      <c r="D31" s="45">
        <f>(C31-B31)/B31</f>
        <v>5.4810064293900153E-2</v>
      </c>
      <c r="E31" s="12">
        <f>C31</f>
        <v>1303.298</v>
      </c>
      <c r="F31" s="12"/>
      <c r="J31" s="15"/>
    </row>
    <row r="32" spans="1:10" ht="35.25" hidden="1" customHeight="1" x14ac:dyDescent="0.25">
      <c r="A32" s="13"/>
      <c r="B32" s="67"/>
      <c r="C32" s="12"/>
      <c r="D32" s="68"/>
      <c r="E32" s="12"/>
      <c r="F32" s="12"/>
      <c r="J32" s="15"/>
    </row>
    <row r="33" spans="1:11" ht="35.25" hidden="1" customHeight="1" x14ac:dyDescent="0.25">
      <c r="A33" s="60" t="s">
        <v>35</v>
      </c>
      <c r="B33" s="69"/>
      <c r="C33" s="64"/>
      <c r="D33" s="64"/>
      <c r="E33" s="64"/>
      <c r="F33" s="64"/>
      <c r="J33" s="15"/>
    </row>
    <row r="34" spans="1:11" ht="45.75" hidden="1" customHeight="1" x14ac:dyDescent="0.25">
      <c r="A34" s="60" t="s">
        <v>36</v>
      </c>
      <c r="B34" s="69"/>
      <c r="C34" s="64"/>
      <c r="D34" s="64"/>
      <c r="E34" s="64"/>
      <c r="F34" s="64"/>
      <c r="J34" s="15"/>
    </row>
    <row r="35" spans="1:11" ht="34.5" hidden="1" x14ac:dyDescent="0.45">
      <c r="A35" s="70" t="s">
        <v>37</v>
      </c>
      <c r="B35" s="71"/>
      <c r="C35" s="72"/>
      <c r="D35" s="72"/>
      <c r="E35" s="72"/>
      <c r="F35" s="72"/>
      <c r="J35" s="15"/>
    </row>
    <row r="36" spans="1:11" ht="34.5" hidden="1" x14ac:dyDescent="0.45">
      <c r="A36" s="73" t="s">
        <v>38</v>
      </c>
      <c r="B36" s="71"/>
      <c r="C36" s="72"/>
      <c r="D36" s="72"/>
      <c r="E36" s="72"/>
      <c r="F36" s="72"/>
      <c r="J36" s="15"/>
    </row>
    <row r="37" spans="1:11" ht="34.5" hidden="1" x14ac:dyDescent="0.45">
      <c r="A37" s="74" t="s">
        <v>39</v>
      </c>
      <c r="B37" s="75"/>
      <c r="C37" s="76"/>
      <c r="D37" s="76"/>
      <c r="E37" s="76"/>
      <c r="F37" s="76"/>
      <c r="J37" s="15"/>
    </row>
    <row r="38" spans="1:11" ht="60" hidden="1" customHeight="1" x14ac:dyDescent="0.45">
      <c r="A38" s="77" t="s">
        <v>40</v>
      </c>
      <c r="B38" s="78"/>
      <c r="C38" s="76"/>
      <c r="D38" s="76"/>
      <c r="E38" s="76"/>
      <c r="F38" s="79"/>
      <c r="G38" s="80"/>
      <c r="J38" s="15"/>
    </row>
    <row r="39" spans="1:11" hidden="1" x14ac:dyDescent="0.25">
      <c r="J39" s="15"/>
    </row>
    <row r="40" spans="1:11" hidden="1" x14ac:dyDescent="0.25"/>
    <row r="41" spans="1:11" hidden="1" x14ac:dyDescent="0.25"/>
    <row r="42" spans="1:11" hidden="1" x14ac:dyDescent="0.25"/>
    <row r="43" spans="1:11" hidden="1" x14ac:dyDescent="0.25">
      <c r="K43" s="81" t="s">
        <v>41</v>
      </c>
    </row>
    <row r="44" spans="1:11" ht="25.5" hidden="1" customHeight="1" x14ac:dyDescent="0.25">
      <c r="K44" s="82"/>
    </row>
    <row r="45" spans="1:11" hidden="1" x14ac:dyDescent="0.25">
      <c r="K45" s="82"/>
    </row>
    <row r="46" spans="1:11" hidden="1" x14ac:dyDescent="0.25">
      <c r="K46" s="82" t="s">
        <v>42</v>
      </c>
    </row>
    <row r="47" spans="1:11" ht="45.75" hidden="1" x14ac:dyDescent="0.65">
      <c r="A47" s="83"/>
      <c r="B47" s="84"/>
      <c r="C47" s="83"/>
      <c r="D47" s="83"/>
      <c r="E47" s="83"/>
      <c r="F47" s="83"/>
      <c r="G47" s="83"/>
      <c r="H47" s="85"/>
      <c r="I47" s="86"/>
      <c r="J47" s="18">
        <v>208016.31099999999</v>
      </c>
      <c r="K47" s="87">
        <f>J47-J48</f>
        <v>45779.010999999999</v>
      </c>
    </row>
    <row r="48" spans="1:11" ht="25.5" hidden="1" x14ac:dyDescent="0.25">
      <c r="A48" s="88" t="s">
        <v>43</v>
      </c>
      <c r="B48" s="89"/>
      <c r="C48" s="90" t="s">
        <v>44</v>
      </c>
      <c r="D48" s="91"/>
      <c r="E48" s="91"/>
      <c r="G48" s="92"/>
      <c r="J48" s="18">
        <v>162237.29999999999</v>
      </c>
      <c r="K48" s="82">
        <f>J48+C49</f>
        <v>370253.61099999992</v>
      </c>
    </row>
    <row r="49" spans="1:13" ht="51" hidden="1" x14ac:dyDescent="0.25">
      <c r="A49" s="93" t="s">
        <v>45</v>
      </c>
      <c r="B49" s="94"/>
      <c r="C49" s="95">
        <f>C50+C51+C52+C53+C54+C56+C58+C64+C65+C66</f>
        <v>208016.31099999996</v>
      </c>
      <c r="D49" s="96"/>
      <c r="E49" s="96"/>
      <c r="G49" s="92"/>
      <c r="J49" s="97">
        <f>J50+J51+J52+J53+J54+J56+J59+J60+J61+J63+J64+J65+J66+J62</f>
        <v>0</v>
      </c>
      <c r="K49" s="87">
        <f>K50+K51+K52+K53+K54+K56+K59+K60+K61+K63+K64+K65+K66+K62</f>
        <v>208016.31099999996</v>
      </c>
      <c r="L49" s="98">
        <f>J47-K49</f>
        <v>0</v>
      </c>
    </row>
    <row r="50" spans="1:13" ht="25.5" hidden="1" x14ac:dyDescent="0.25">
      <c r="A50" s="99" t="s">
        <v>20</v>
      </c>
      <c r="B50" s="100"/>
      <c r="C50" s="101">
        <f>K50-J50</f>
        <v>151518.861</v>
      </c>
      <c r="D50" s="102"/>
      <c r="E50" s="102"/>
      <c r="G50" s="92"/>
      <c r="J50" s="103">
        <f>F15</f>
        <v>0</v>
      </c>
      <c r="K50" s="87">
        <v>151518.861</v>
      </c>
      <c r="M50" s="104">
        <v>2111</v>
      </c>
    </row>
    <row r="51" spans="1:13" ht="25.5" hidden="1" x14ac:dyDescent="0.25">
      <c r="A51" s="99" t="s">
        <v>21</v>
      </c>
      <c r="B51" s="100"/>
      <c r="C51" s="101">
        <f>K51-J51</f>
        <v>33300.642</v>
      </c>
      <c r="D51" s="102"/>
      <c r="E51" s="102"/>
      <c r="G51" s="92"/>
      <c r="J51" s="103">
        <f>F16</f>
        <v>0</v>
      </c>
      <c r="K51" s="87">
        <v>33300.642</v>
      </c>
      <c r="M51" s="104">
        <v>2120</v>
      </c>
    </row>
    <row r="52" spans="1:13" ht="51" hidden="1" x14ac:dyDescent="0.25">
      <c r="A52" s="99" t="s">
        <v>22</v>
      </c>
      <c r="B52" s="100"/>
      <c r="C52" s="99">
        <f>K52-J52</f>
        <v>131.08500000000001</v>
      </c>
      <c r="D52" s="105"/>
      <c r="E52" s="105"/>
      <c r="G52" s="92"/>
      <c r="J52" s="103">
        <f>F17</f>
        <v>0</v>
      </c>
      <c r="K52" s="87">
        <v>131.08500000000001</v>
      </c>
      <c r="M52" s="104">
        <v>2210</v>
      </c>
    </row>
    <row r="53" spans="1:13" ht="25.5" hidden="1" x14ac:dyDescent="0.25">
      <c r="A53" s="99" t="s">
        <v>23</v>
      </c>
      <c r="B53" s="100"/>
      <c r="C53" s="99">
        <f>K53-J53</f>
        <v>6225.6480000000001</v>
      </c>
      <c r="D53" s="105"/>
      <c r="E53" s="105"/>
      <c r="G53" s="92"/>
      <c r="J53" s="103">
        <f>F18</f>
        <v>0</v>
      </c>
      <c r="K53" s="87">
        <v>6225.6480000000001</v>
      </c>
      <c r="M53" s="104">
        <v>2230</v>
      </c>
    </row>
    <row r="54" spans="1:13" ht="115.5" hidden="1" customHeight="1" x14ac:dyDescent="0.25">
      <c r="A54" s="10" t="s">
        <v>24</v>
      </c>
      <c r="B54" s="106"/>
      <c r="C54" s="9">
        <f>K54-J54</f>
        <v>44.405999999999999</v>
      </c>
      <c r="D54" s="108"/>
      <c r="E54" s="108"/>
      <c r="G54" s="8"/>
      <c r="J54" s="103">
        <f>F19</f>
        <v>0</v>
      </c>
      <c r="K54" s="87">
        <v>44.405999999999999</v>
      </c>
      <c r="M54" s="109">
        <v>2240</v>
      </c>
    </row>
    <row r="55" spans="1:13" ht="15.75" hidden="1" customHeight="1" x14ac:dyDescent="0.25">
      <c r="A55" s="10"/>
      <c r="B55" s="110"/>
      <c r="C55" s="9"/>
      <c r="D55" s="108"/>
      <c r="E55" s="108"/>
      <c r="G55" s="8"/>
      <c r="J55" s="103"/>
      <c r="K55" s="87"/>
      <c r="M55" s="104"/>
    </row>
    <row r="56" spans="1:13" ht="40.5" hidden="1" customHeight="1" x14ac:dyDescent="0.25">
      <c r="A56" s="10" t="s">
        <v>25</v>
      </c>
      <c r="B56" s="106"/>
      <c r="C56" s="9">
        <f>K56-J56</f>
        <v>0</v>
      </c>
      <c r="D56" s="108"/>
      <c r="E56" s="108"/>
      <c r="G56" s="8"/>
      <c r="J56" s="103">
        <f>F20</f>
        <v>0</v>
      </c>
      <c r="K56" s="87">
        <v>0</v>
      </c>
      <c r="M56" s="109">
        <v>2250</v>
      </c>
    </row>
    <row r="57" spans="1:13" ht="15.75" hidden="1" customHeight="1" x14ac:dyDescent="0.25">
      <c r="A57" s="10"/>
      <c r="B57" s="110"/>
      <c r="C57" s="9"/>
      <c r="D57" s="108"/>
      <c r="E57" s="108"/>
      <c r="G57" s="8"/>
      <c r="J57" s="103"/>
      <c r="K57" s="87"/>
      <c r="M57" s="104"/>
    </row>
    <row r="58" spans="1:13" ht="25.5" hidden="1" x14ac:dyDescent="0.25">
      <c r="A58" s="111" t="s">
        <v>26</v>
      </c>
      <c r="B58" s="112"/>
      <c r="C58" s="112">
        <f>C59+C60+C61+C62+C63</f>
        <v>10439.912999999999</v>
      </c>
      <c r="D58" s="108"/>
      <c r="E58" s="108"/>
      <c r="G58" s="8"/>
      <c r="J58" s="103"/>
      <c r="K58" s="87"/>
      <c r="M58" s="113">
        <v>2270</v>
      </c>
    </row>
    <row r="59" spans="1:13" ht="25.5" hidden="1" x14ac:dyDescent="0.25">
      <c r="A59" s="111" t="s">
        <v>27</v>
      </c>
      <c r="B59" s="112"/>
      <c r="C59" s="112">
        <f t="shared" ref="C59:C66" si="2">K59-J59</f>
        <v>5807.8890000000001</v>
      </c>
      <c r="D59" s="108"/>
      <c r="E59" s="108"/>
      <c r="G59" s="8"/>
      <c r="J59" s="103">
        <f t="shared" ref="J59:J65" si="3">F23</f>
        <v>0</v>
      </c>
      <c r="K59" s="87">
        <v>5807.8890000000001</v>
      </c>
      <c r="M59" s="113">
        <v>2271</v>
      </c>
    </row>
    <row r="60" spans="1:13" ht="51" hidden="1" x14ac:dyDescent="0.25">
      <c r="A60" s="111" t="s">
        <v>28</v>
      </c>
      <c r="B60" s="112"/>
      <c r="C60" s="112">
        <f t="shared" si="2"/>
        <v>275.24400000000003</v>
      </c>
      <c r="D60" s="108"/>
      <c r="E60" s="108"/>
      <c r="G60" s="8"/>
      <c r="J60" s="103">
        <f t="shared" si="3"/>
        <v>0</v>
      </c>
      <c r="K60" s="87">
        <v>275.24400000000003</v>
      </c>
      <c r="M60" s="113">
        <v>2272</v>
      </c>
    </row>
    <row r="61" spans="1:13" ht="25.5" hidden="1" x14ac:dyDescent="0.25">
      <c r="A61" s="111" t="s">
        <v>29</v>
      </c>
      <c r="B61" s="112"/>
      <c r="C61" s="112">
        <f t="shared" si="2"/>
        <v>4193.38</v>
      </c>
      <c r="D61" s="108"/>
      <c r="E61" s="108"/>
      <c r="G61" s="8"/>
      <c r="J61" s="103">
        <f t="shared" si="3"/>
        <v>0</v>
      </c>
      <c r="K61" s="87">
        <v>4193.38</v>
      </c>
      <c r="M61" s="113">
        <v>2273</v>
      </c>
    </row>
    <row r="62" spans="1:13" ht="25.5" hidden="1" x14ac:dyDescent="0.25">
      <c r="A62" s="99" t="s">
        <v>30</v>
      </c>
      <c r="B62" s="100"/>
      <c r="C62" s="100">
        <f t="shared" si="2"/>
        <v>93.4</v>
      </c>
      <c r="D62" s="108"/>
      <c r="E62" s="108"/>
      <c r="G62" s="8"/>
      <c r="J62" s="97">
        <f t="shared" si="3"/>
        <v>0</v>
      </c>
      <c r="K62" s="87">
        <v>93.4</v>
      </c>
      <c r="M62" s="104">
        <v>2274</v>
      </c>
    </row>
    <row r="63" spans="1:13" ht="25.5" hidden="1" x14ac:dyDescent="0.25">
      <c r="A63" s="99" t="s">
        <v>46</v>
      </c>
      <c r="B63" s="100"/>
      <c r="C63" s="100">
        <f t="shared" si="2"/>
        <v>70</v>
      </c>
      <c r="D63" s="108"/>
      <c r="E63" s="108"/>
      <c r="G63" s="8"/>
      <c r="J63" s="97">
        <f t="shared" si="3"/>
        <v>0</v>
      </c>
      <c r="K63" s="87">
        <v>70</v>
      </c>
      <c r="M63" s="104">
        <v>2275</v>
      </c>
    </row>
    <row r="64" spans="1:13" ht="51" hidden="1" x14ac:dyDescent="0.25">
      <c r="A64" s="99" t="s">
        <v>47</v>
      </c>
      <c r="B64" s="100"/>
      <c r="C64" s="100">
        <f t="shared" si="2"/>
        <v>0</v>
      </c>
      <c r="D64" s="108"/>
      <c r="E64" s="108"/>
      <c r="G64" s="92"/>
      <c r="J64" s="103">
        <f t="shared" si="3"/>
        <v>0</v>
      </c>
      <c r="K64" s="87">
        <v>0</v>
      </c>
      <c r="M64" s="104">
        <v>2282</v>
      </c>
    </row>
    <row r="65" spans="1:13" ht="25.5" hidden="1" x14ac:dyDescent="0.25">
      <c r="A65" s="99" t="s">
        <v>33</v>
      </c>
      <c r="B65" s="100"/>
      <c r="C65" s="100">
        <f t="shared" si="2"/>
        <v>4457.9759999999997</v>
      </c>
      <c r="D65" s="108"/>
      <c r="E65" s="108"/>
      <c r="G65" s="92"/>
      <c r="J65" s="103">
        <f t="shared" si="3"/>
        <v>0</v>
      </c>
      <c r="K65" s="87">
        <v>4457.9759999999997</v>
      </c>
      <c r="M65" s="104">
        <v>2720</v>
      </c>
    </row>
    <row r="66" spans="1:13" ht="51" hidden="1" x14ac:dyDescent="0.25">
      <c r="A66" s="99" t="s">
        <v>34</v>
      </c>
      <c r="B66" s="100"/>
      <c r="C66" s="99">
        <f t="shared" si="2"/>
        <v>1897.78</v>
      </c>
      <c r="D66" s="105"/>
      <c r="E66" s="105"/>
      <c r="G66" s="92"/>
      <c r="J66" s="103">
        <f>F31</f>
        <v>0</v>
      </c>
      <c r="K66" s="87">
        <v>1897.78</v>
      </c>
      <c r="M66" s="104">
        <v>2730</v>
      </c>
    </row>
    <row r="67" spans="1:13" hidden="1" x14ac:dyDescent="0.25">
      <c r="K67" s="81" t="s">
        <v>41</v>
      </c>
    </row>
    <row r="68" spans="1:13" hidden="1" x14ac:dyDescent="0.25">
      <c r="J68" s="82"/>
    </row>
    <row r="69" spans="1:13" ht="25.5" hidden="1" x14ac:dyDescent="0.25">
      <c r="A69" s="7"/>
      <c r="B69" s="114"/>
      <c r="C69" s="115">
        <v>2019</v>
      </c>
      <c r="D69" s="116"/>
      <c r="E69" s="116"/>
      <c r="F69" s="8"/>
      <c r="J69" s="82"/>
    </row>
    <row r="70" spans="1:13" ht="25.5" hidden="1" x14ac:dyDescent="0.25">
      <c r="A70" s="7"/>
      <c r="B70" s="117"/>
      <c r="C70" s="118" t="s">
        <v>48</v>
      </c>
      <c r="D70" s="119"/>
      <c r="E70" s="119"/>
      <c r="F70" s="8"/>
      <c r="J70" s="82"/>
    </row>
    <row r="71" spans="1:13" ht="25.5" hidden="1" x14ac:dyDescent="0.25">
      <c r="A71" s="120"/>
      <c r="B71" s="121"/>
      <c r="C71" s="122">
        <f>C73+C74+C75</f>
        <v>6974.143</v>
      </c>
      <c r="D71" s="123"/>
      <c r="E71" s="123"/>
      <c r="F71" s="92"/>
      <c r="J71" s="82"/>
    </row>
    <row r="72" spans="1:13" ht="25.5" hidden="1" x14ac:dyDescent="0.25">
      <c r="A72" s="120"/>
      <c r="B72" s="121"/>
      <c r="C72" s="124"/>
      <c r="D72" s="125"/>
      <c r="E72" s="125"/>
      <c r="F72" s="92"/>
      <c r="J72" s="82"/>
    </row>
    <row r="73" spans="1:13" ht="25.5" hidden="1" x14ac:dyDescent="0.25">
      <c r="A73" s="120"/>
      <c r="B73" s="121"/>
      <c r="C73" s="124">
        <v>4335.3620000000001</v>
      </c>
      <c r="D73" s="125"/>
      <c r="E73" s="125"/>
      <c r="F73" s="92"/>
      <c r="J73" s="82"/>
    </row>
    <row r="74" spans="1:13" ht="30" hidden="1" x14ac:dyDescent="0.4">
      <c r="A74" s="120"/>
      <c r="B74" s="121"/>
      <c r="C74" s="124">
        <v>2380.143</v>
      </c>
      <c r="D74" s="125"/>
      <c r="E74" s="125"/>
      <c r="F74" s="92"/>
      <c r="J74" s="126" t="s">
        <v>49</v>
      </c>
    </row>
    <row r="75" spans="1:13" ht="25.5" hidden="1" x14ac:dyDescent="0.25">
      <c r="A75" s="120"/>
      <c r="B75" s="121"/>
      <c r="C75" s="124">
        <v>258.63799999999998</v>
      </c>
      <c r="D75" s="125"/>
      <c r="E75" s="125"/>
      <c r="F75" s="92"/>
      <c r="J75" s="82"/>
    </row>
    <row r="76" spans="1:13" hidden="1" x14ac:dyDescent="0.25">
      <c r="K76" s="81" t="s">
        <v>41</v>
      </c>
    </row>
    <row r="77" spans="1:13" hidden="1" x14ac:dyDescent="0.25">
      <c r="J77" s="82"/>
    </row>
    <row r="78" spans="1:13" ht="25.5" hidden="1" x14ac:dyDescent="0.25">
      <c r="A78" s="90" t="s">
        <v>50</v>
      </c>
      <c r="B78" s="127"/>
      <c r="C78" s="90" t="s">
        <v>44</v>
      </c>
      <c r="D78" s="91"/>
      <c r="E78" s="91"/>
      <c r="G78" s="128"/>
      <c r="J78" s="82" t="s">
        <v>51</v>
      </c>
    </row>
    <row r="79" spans="1:13" ht="25.5" hidden="1" x14ac:dyDescent="0.25">
      <c r="A79" s="129" t="s">
        <v>52</v>
      </c>
      <c r="B79" s="130"/>
      <c r="C79" s="131">
        <f>C81+C82+C83+C84+C85+C86+C87+C88+C94+C95+C96+C97+C98</f>
        <v>6974.0999999999995</v>
      </c>
      <c r="D79" s="132"/>
      <c r="E79" s="132"/>
      <c r="G79" s="92"/>
      <c r="J79" s="103"/>
      <c r="K79" s="133"/>
      <c r="M79" s="15">
        <v>12724143</v>
      </c>
    </row>
    <row r="80" spans="1:13" ht="25.5" hidden="1" x14ac:dyDescent="0.25">
      <c r="A80" s="93" t="s">
        <v>19</v>
      </c>
      <c r="B80" s="94"/>
      <c r="C80" s="134">
        <f>C81+C82+C83+C84+C85+C86+C87+C88+C94+C95+C96+C97</f>
        <v>6369.0999999999995</v>
      </c>
      <c r="D80" s="135"/>
      <c r="E80" s="135"/>
      <c r="G80" s="92"/>
      <c r="J80" s="103"/>
      <c r="K80" s="133"/>
    </row>
    <row r="81" spans="1:12" ht="25.5" hidden="1" x14ac:dyDescent="0.25">
      <c r="A81" s="136" t="s">
        <v>20</v>
      </c>
      <c r="B81" s="137"/>
      <c r="C81" s="100">
        <v>4500</v>
      </c>
      <c r="D81" s="108"/>
      <c r="E81" s="108"/>
      <c r="G81" s="92"/>
      <c r="J81" s="97" t="e">
        <f>#REF!</f>
        <v>#REF!</v>
      </c>
      <c r="K81" s="133"/>
      <c r="L81" s="138">
        <v>2111</v>
      </c>
    </row>
    <row r="82" spans="1:12" ht="25.5" hidden="1" x14ac:dyDescent="0.25">
      <c r="A82" s="136" t="s">
        <v>21</v>
      </c>
      <c r="B82" s="137"/>
      <c r="C82" s="100">
        <v>717.9</v>
      </c>
      <c r="D82" s="108"/>
      <c r="E82" s="108"/>
      <c r="G82" s="92"/>
      <c r="J82" s="97" t="e">
        <f>#REF!</f>
        <v>#REF!</v>
      </c>
      <c r="K82" s="133"/>
      <c r="L82" s="104">
        <v>2120</v>
      </c>
    </row>
    <row r="83" spans="1:12" ht="25.5" hidden="1" x14ac:dyDescent="0.25">
      <c r="A83" s="139" t="s">
        <v>53</v>
      </c>
      <c r="B83" s="140"/>
      <c r="C83" s="112">
        <v>11.6</v>
      </c>
      <c r="D83" s="108"/>
      <c r="E83" s="108"/>
      <c r="G83" s="8"/>
      <c r="J83" s="97" t="e">
        <f>#REF!</f>
        <v>#REF!</v>
      </c>
      <c r="K83" s="133"/>
      <c r="L83" s="113">
        <v>2210</v>
      </c>
    </row>
    <row r="84" spans="1:12" ht="25.5" hidden="1" x14ac:dyDescent="0.25">
      <c r="A84" s="136" t="s">
        <v>54</v>
      </c>
      <c r="B84" s="137"/>
      <c r="C84" s="100">
        <v>0</v>
      </c>
      <c r="D84" s="108"/>
      <c r="E84" s="108"/>
      <c r="G84" s="8"/>
      <c r="J84" s="97" t="e">
        <f>#REF!</f>
        <v>#REF!</v>
      </c>
      <c r="K84" s="133"/>
      <c r="L84" s="104">
        <v>2220</v>
      </c>
    </row>
    <row r="85" spans="1:12" ht="51" hidden="1" x14ac:dyDescent="0.25">
      <c r="A85" s="136" t="s">
        <v>55</v>
      </c>
      <c r="B85" s="137"/>
      <c r="C85" s="100">
        <v>0</v>
      </c>
      <c r="D85" s="108"/>
      <c r="E85" s="108"/>
      <c r="G85" s="92"/>
      <c r="J85" s="97" t="e">
        <f>#REF!</f>
        <v>#REF!</v>
      </c>
      <c r="K85" s="133"/>
      <c r="L85" s="104">
        <v>2230</v>
      </c>
    </row>
    <row r="86" spans="1:12" ht="42" hidden="1" customHeight="1" x14ac:dyDescent="0.25">
      <c r="A86" s="141" t="s">
        <v>56</v>
      </c>
      <c r="B86" s="142"/>
      <c r="C86" s="107">
        <v>39.4</v>
      </c>
      <c r="D86" s="108"/>
      <c r="E86" s="108"/>
      <c r="G86" s="92"/>
      <c r="J86" s="97" t="e">
        <f>#REF!</f>
        <v>#REF!</v>
      </c>
      <c r="K86" s="133"/>
      <c r="L86" s="109">
        <v>2240</v>
      </c>
    </row>
    <row r="87" spans="1:12" ht="25.5" hidden="1" x14ac:dyDescent="0.25">
      <c r="A87" s="136" t="s">
        <v>57</v>
      </c>
      <c r="B87" s="137"/>
      <c r="C87" s="100">
        <v>3.3</v>
      </c>
      <c r="D87" s="108"/>
      <c r="E87" s="108"/>
      <c r="G87" s="92"/>
      <c r="J87" s="97" t="e">
        <f>#REF!</f>
        <v>#REF!</v>
      </c>
      <c r="K87" s="133"/>
      <c r="L87" s="138">
        <v>2250</v>
      </c>
    </row>
    <row r="88" spans="1:12" ht="25.5" hidden="1" x14ac:dyDescent="0.25">
      <c r="A88" s="143" t="s">
        <v>58</v>
      </c>
      <c r="B88" s="144"/>
      <c r="C88" s="145">
        <f>C89+C90+C91+C92+C93</f>
        <v>997.5</v>
      </c>
      <c r="D88" s="108"/>
      <c r="E88" s="108"/>
      <c r="G88" s="8"/>
      <c r="J88" s="97" t="e">
        <f>#REF!</f>
        <v>#REF!</v>
      </c>
      <c r="K88" s="133"/>
      <c r="L88" s="113">
        <v>2270</v>
      </c>
    </row>
    <row r="89" spans="1:12" ht="25.5" hidden="1" x14ac:dyDescent="0.25">
      <c r="A89" s="146" t="s">
        <v>27</v>
      </c>
      <c r="B89" s="140"/>
      <c r="C89" s="112">
        <v>653.6</v>
      </c>
      <c r="D89" s="108"/>
      <c r="E89" s="108"/>
      <c r="G89" s="8"/>
      <c r="J89" s="97" t="e">
        <f>#REF!</f>
        <v>#REF!</v>
      </c>
      <c r="K89" s="133"/>
      <c r="L89" s="113">
        <v>2271</v>
      </c>
    </row>
    <row r="90" spans="1:12" ht="25.5" hidden="1" x14ac:dyDescent="0.25">
      <c r="A90" s="147" t="s">
        <v>59</v>
      </c>
      <c r="B90" s="140"/>
      <c r="C90" s="112">
        <v>78.400000000000006</v>
      </c>
      <c r="D90" s="108"/>
      <c r="E90" s="108"/>
      <c r="G90" s="8"/>
      <c r="J90" s="97" t="e">
        <f>#REF!</f>
        <v>#REF!</v>
      </c>
      <c r="K90" s="133"/>
      <c r="L90" s="113">
        <v>2272</v>
      </c>
    </row>
    <row r="91" spans="1:12" ht="25.5" hidden="1" x14ac:dyDescent="0.25">
      <c r="A91" s="147" t="s">
        <v>60</v>
      </c>
      <c r="B91" s="140"/>
      <c r="C91" s="112">
        <v>253.9</v>
      </c>
      <c r="D91" s="108"/>
      <c r="E91" s="108"/>
      <c r="G91" s="8"/>
      <c r="J91" s="97" t="e">
        <f>#REF!</f>
        <v>#REF!</v>
      </c>
      <c r="K91" s="133"/>
      <c r="L91" s="113">
        <v>2273</v>
      </c>
    </row>
    <row r="92" spans="1:12" ht="25.5" hidden="1" x14ac:dyDescent="0.25">
      <c r="A92" s="147" t="s">
        <v>30</v>
      </c>
      <c r="B92" s="140"/>
      <c r="C92" s="112">
        <v>11.6</v>
      </c>
      <c r="D92" s="108"/>
      <c r="E92" s="108"/>
      <c r="G92" s="8"/>
      <c r="J92" s="97" t="e">
        <f>#REF!</f>
        <v>#REF!</v>
      </c>
      <c r="K92" s="133"/>
      <c r="L92" s="104">
        <v>2274</v>
      </c>
    </row>
    <row r="93" spans="1:12" ht="25.5" hidden="1" x14ac:dyDescent="0.25">
      <c r="A93" s="148" t="s">
        <v>46</v>
      </c>
      <c r="B93" s="137"/>
      <c r="C93" s="100">
        <v>0</v>
      </c>
      <c r="D93" s="108"/>
      <c r="E93" s="108"/>
      <c r="G93" s="8"/>
      <c r="J93" s="97" t="e">
        <f>#REF!</f>
        <v>#REF!</v>
      </c>
      <c r="K93" s="133"/>
      <c r="L93" s="104">
        <v>2275</v>
      </c>
    </row>
    <row r="94" spans="1:12" ht="51" hidden="1" x14ac:dyDescent="0.25">
      <c r="A94" s="136" t="s">
        <v>32</v>
      </c>
      <c r="B94" s="137"/>
      <c r="C94" s="100">
        <v>0</v>
      </c>
      <c r="D94" s="108"/>
      <c r="E94" s="108"/>
      <c r="G94" s="92"/>
      <c r="J94" s="97" t="e">
        <f>#REF!</f>
        <v>#REF!</v>
      </c>
      <c r="K94" s="133"/>
      <c r="L94" s="104">
        <v>2282</v>
      </c>
    </row>
    <row r="95" spans="1:12" ht="25.5" hidden="1" x14ac:dyDescent="0.25">
      <c r="A95" s="136" t="s">
        <v>61</v>
      </c>
      <c r="B95" s="137"/>
      <c r="C95" s="100">
        <v>0</v>
      </c>
      <c r="D95" s="108"/>
      <c r="E95" s="108"/>
      <c r="G95" s="92"/>
      <c r="J95" s="97" t="e">
        <f>#REF!</f>
        <v>#REF!</v>
      </c>
      <c r="K95" s="133"/>
      <c r="L95" s="104">
        <v>2720</v>
      </c>
    </row>
    <row r="96" spans="1:12" ht="51" hidden="1" x14ac:dyDescent="0.25">
      <c r="A96" s="136" t="s">
        <v>62</v>
      </c>
      <c r="B96" s="137"/>
      <c r="C96" s="100">
        <v>0</v>
      </c>
      <c r="D96" s="108"/>
      <c r="E96" s="108"/>
      <c r="G96" s="92"/>
      <c r="J96" s="97" t="e">
        <f>#REF!</f>
        <v>#REF!</v>
      </c>
      <c r="K96" s="133"/>
      <c r="L96" s="104">
        <v>2730</v>
      </c>
    </row>
    <row r="97" spans="1:13" ht="24" hidden="1" customHeight="1" x14ac:dyDescent="0.25">
      <c r="A97" s="136" t="s">
        <v>35</v>
      </c>
      <c r="B97" s="137"/>
      <c r="C97" s="100">
        <v>99.4</v>
      </c>
      <c r="D97" s="108"/>
      <c r="E97" s="108"/>
      <c r="G97" s="92"/>
      <c r="J97" s="97" t="e">
        <f>#REF!</f>
        <v>#REF!</v>
      </c>
      <c r="K97" s="133"/>
      <c r="L97" s="104">
        <v>2800</v>
      </c>
    </row>
    <row r="98" spans="1:13" ht="25.5" hidden="1" customHeight="1" x14ac:dyDescent="0.25">
      <c r="A98" s="149" t="s">
        <v>36</v>
      </c>
      <c r="B98" s="150"/>
      <c r="C98" s="145">
        <f>C99+C100+C101+C102+C103+C104+C105</f>
        <v>605</v>
      </c>
      <c r="D98" s="108"/>
      <c r="E98" s="108"/>
      <c r="G98" s="8"/>
      <c r="J98" s="97" t="e">
        <f>#REF!</f>
        <v>#REF!</v>
      </c>
      <c r="K98" s="133"/>
      <c r="L98" s="113">
        <v>3000</v>
      </c>
      <c r="M98" s="15">
        <v>110000</v>
      </c>
    </row>
    <row r="99" spans="1:13" ht="51" hidden="1" x14ac:dyDescent="0.25">
      <c r="A99" s="143" t="s">
        <v>63</v>
      </c>
      <c r="B99" s="144"/>
      <c r="C99" s="145">
        <v>50</v>
      </c>
      <c r="D99" s="108"/>
      <c r="E99" s="108"/>
      <c r="G99" s="8"/>
      <c r="J99" s="97" t="e">
        <f>#REF!</f>
        <v>#REF!</v>
      </c>
      <c r="K99" s="133"/>
      <c r="L99" s="138">
        <v>3110</v>
      </c>
    </row>
    <row r="100" spans="1:13" ht="29.25" hidden="1" customHeight="1" x14ac:dyDescent="0.25">
      <c r="A100" s="143"/>
      <c r="B100" s="144"/>
      <c r="C100" s="145">
        <v>0</v>
      </c>
      <c r="D100" s="108"/>
      <c r="E100" s="108"/>
      <c r="G100" s="8"/>
      <c r="J100" s="97" t="e">
        <f>#REF!</f>
        <v>#REF!</v>
      </c>
      <c r="K100" s="133"/>
      <c r="L100" s="138">
        <v>3122</v>
      </c>
    </row>
    <row r="101" spans="1:13" ht="27" hidden="1" customHeight="1" x14ac:dyDescent="0.25">
      <c r="A101" s="139"/>
      <c r="B101" s="140"/>
      <c r="C101" s="112">
        <v>0</v>
      </c>
      <c r="D101" s="108"/>
      <c r="E101" s="108"/>
      <c r="G101" s="8"/>
      <c r="J101" s="97" t="e">
        <f>#REF!</f>
        <v>#REF!</v>
      </c>
      <c r="K101" s="133"/>
      <c r="L101" s="113">
        <v>3131</v>
      </c>
    </row>
    <row r="102" spans="1:13" ht="76.5" hidden="1" x14ac:dyDescent="0.25">
      <c r="A102" s="143" t="s">
        <v>64</v>
      </c>
      <c r="B102" s="144"/>
      <c r="C102" s="145">
        <v>555</v>
      </c>
      <c r="D102" s="108"/>
      <c r="E102" s="108"/>
      <c r="G102" s="8"/>
      <c r="J102" s="97" t="e">
        <f>#REF!</f>
        <v>#REF!</v>
      </c>
      <c r="K102" s="133"/>
      <c r="L102" s="138">
        <v>3132</v>
      </c>
    </row>
    <row r="103" spans="1:13" ht="30" hidden="1" customHeight="1" x14ac:dyDescent="0.25">
      <c r="A103" s="143"/>
      <c r="B103" s="144"/>
      <c r="C103" s="145">
        <v>0</v>
      </c>
      <c r="D103" s="108"/>
      <c r="E103" s="108"/>
      <c r="G103" s="8"/>
      <c r="J103" s="97" t="e">
        <f>#REF!</f>
        <v>#REF!</v>
      </c>
      <c r="K103" s="133"/>
      <c r="L103" s="138">
        <v>3141</v>
      </c>
    </row>
    <row r="104" spans="1:13" ht="30" hidden="1" customHeight="1" x14ac:dyDescent="0.25">
      <c r="A104" s="151"/>
      <c r="B104" s="152"/>
      <c r="C104" s="112">
        <v>0</v>
      </c>
      <c r="D104" s="108"/>
      <c r="E104" s="108"/>
      <c r="G104" s="8"/>
      <c r="J104" s="97" t="e">
        <f>#REF!</f>
        <v>#REF!</v>
      </c>
      <c r="K104" s="133"/>
      <c r="L104" s="113">
        <v>3142</v>
      </c>
    </row>
    <row r="105" spans="1:13" ht="51" hidden="1" x14ac:dyDescent="0.25">
      <c r="A105" s="141" t="s">
        <v>65</v>
      </c>
      <c r="B105" s="144"/>
      <c r="C105" s="153">
        <v>0</v>
      </c>
      <c r="D105" s="154"/>
      <c r="E105" s="154"/>
      <c r="G105" s="8"/>
      <c r="J105" s="97" t="e">
        <f>#REF!</f>
        <v>#REF!</v>
      </c>
      <c r="K105" s="133"/>
      <c r="L105" s="138">
        <v>3160</v>
      </c>
    </row>
    <row r="106" spans="1:13" hidden="1" x14ac:dyDescent="0.25">
      <c r="G106" s="155"/>
      <c r="J106" s="82"/>
    </row>
    <row r="107" spans="1:13" hidden="1" x14ac:dyDescent="0.25">
      <c r="J107" s="81" t="s">
        <v>41</v>
      </c>
    </row>
    <row r="108" spans="1:13" hidden="1" x14ac:dyDescent="0.25">
      <c r="J108" s="82"/>
    </row>
    <row r="109" spans="1:13" hidden="1" x14ac:dyDescent="0.25"/>
    <row r="110" spans="1:13" hidden="1" x14ac:dyDescent="0.25"/>
    <row r="111" spans="1:13" hidden="1" x14ac:dyDescent="0.25"/>
    <row r="112" spans="1:13" hidden="1" x14ac:dyDescent="0.25"/>
    <row r="113" spans="1:10" hidden="1" x14ac:dyDescent="0.25"/>
    <row r="114" spans="1:10" hidden="1" x14ac:dyDescent="0.25"/>
    <row r="115" spans="1:10" hidden="1" x14ac:dyDescent="0.25"/>
    <row r="116" spans="1:10" hidden="1" x14ac:dyDescent="0.25"/>
    <row r="117" spans="1:10" s="156" customFormat="1" hidden="1" x14ac:dyDescent="0.25">
      <c r="B117" s="157"/>
      <c r="G117" s="158"/>
      <c r="H117" s="159"/>
      <c r="I117" s="160"/>
      <c r="J117" s="160"/>
    </row>
    <row r="118" spans="1:10" s="156" customFormat="1" hidden="1" x14ac:dyDescent="0.25">
      <c r="B118" s="157"/>
      <c r="G118" s="158"/>
      <c r="H118" s="159"/>
      <c r="I118" s="160"/>
      <c r="J118" s="160"/>
    </row>
    <row r="119" spans="1:10" s="156" customFormat="1" ht="27" hidden="1" x14ac:dyDescent="0.25">
      <c r="A119" s="161" t="s">
        <v>50</v>
      </c>
      <c r="B119" s="162"/>
      <c r="C119" s="161" t="s">
        <v>66</v>
      </c>
      <c r="D119" s="161"/>
      <c r="E119" s="161"/>
      <c r="F119" s="161" t="s">
        <v>44</v>
      </c>
      <c r="H119" s="159"/>
      <c r="I119" s="160"/>
      <c r="J119" s="160"/>
    </row>
    <row r="120" spans="1:10" s="156" customFormat="1" ht="54" hidden="1" x14ac:dyDescent="0.25">
      <c r="A120" s="163" t="s">
        <v>45</v>
      </c>
      <c r="B120" s="164"/>
      <c r="C120" s="165">
        <f>C121+C122+C123+C124+C125+C126</f>
        <v>2974.009</v>
      </c>
      <c r="D120" s="165"/>
      <c r="E120" s="165"/>
      <c r="F120" s="165">
        <f>F121+F122+F123+F124+F125+F126</f>
        <v>3220.2889999999998</v>
      </c>
      <c r="H120" s="159"/>
      <c r="I120" s="160"/>
      <c r="J120" s="160"/>
    </row>
    <row r="121" spans="1:10" s="156" customFormat="1" ht="25.5" hidden="1" x14ac:dyDescent="0.25">
      <c r="A121" s="166" t="s">
        <v>20</v>
      </c>
      <c r="B121" s="167"/>
      <c r="C121" s="166">
        <v>2227.08</v>
      </c>
      <c r="D121" s="166"/>
      <c r="E121" s="166"/>
      <c r="F121" s="166">
        <v>2478.098</v>
      </c>
      <c r="H121" s="159"/>
      <c r="I121" s="160"/>
      <c r="J121" s="160"/>
    </row>
    <row r="122" spans="1:10" s="156" customFormat="1" ht="25.5" hidden="1" x14ac:dyDescent="0.25">
      <c r="A122" s="166" t="s">
        <v>21</v>
      </c>
      <c r="B122" s="167"/>
      <c r="C122" s="166">
        <v>490.53100000000001</v>
      </c>
      <c r="D122" s="166"/>
      <c r="E122" s="166"/>
      <c r="F122" s="166">
        <v>545.18200000000002</v>
      </c>
      <c r="H122" s="159"/>
      <c r="I122" s="160"/>
      <c r="J122" s="160"/>
    </row>
    <row r="123" spans="1:10" s="156" customFormat="1" ht="25.5" hidden="1" x14ac:dyDescent="0.25">
      <c r="A123" s="166" t="s">
        <v>53</v>
      </c>
      <c r="B123" s="167"/>
      <c r="C123" s="166">
        <v>171.958</v>
      </c>
      <c r="D123" s="166"/>
      <c r="E123" s="166"/>
      <c r="F123" s="166">
        <v>97.064999999999998</v>
      </c>
      <c r="H123" s="159"/>
      <c r="I123" s="160"/>
      <c r="J123" s="160"/>
    </row>
    <row r="124" spans="1:10" s="156" customFormat="1" ht="51" hidden="1" x14ac:dyDescent="0.25">
      <c r="A124" s="166" t="s">
        <v>56</v>
      </c>
      <c r="B124" s="167"/>
      <c r="C124" s="168">
        <v>21.684000000000001</v>
      </c>
      <c r="D124" s="168"/>
      <c r="E124" s="168"/>
      <c r="F124" s="169">
        <v>35</v>
      </c>
      <c r="H124" s="159"/>
      <c r="I124" s="160"/>
      <c r="J124" s="160"/>
    </row>
    <row r="125" spans="1:10" s="156" customFormat="1" ht="25.5" hidden="1" x14ac:dyDescent="0.25">
      <c r="A125" s="168" t="s">
        <v>25</v>
      </c>
      <c r="B125" s="170"/>
      <c r="C125" s="171">
        <v>31.477</v>
      </c>
      <c r="D125" s="171"/>
      <c r="E125" s="171"/>
      <c r="F125" s="172">
        <v>34</v>
      </c>
      <c r="H125" s="159"/>
      <c r="I125" s="160"/>
      <c r="J125" s="160"/>
    </row>
    <row r="126" spans="1:10" s="156" customFormat="1" ht="25.5" hidden="1" x14ac:dyDescent="0.25">
      <c r="A126" s="166" t="s">
        <v>26</v>
      </c>
      <c r="B126" s="167"/>
      <c r="C126" s="166">
        <f>C127+C128+C129</f>
        <v>31.279000000000003</v>
      </c>
      <c r="D126" s="166"/>
      <c r="E126" s="166"/>
      <c r="F126" s="166">
        <f>F127+F128+F129</f>
        <v>30.944000000000003</v>
      </c>
      <c r="H126" s="159"/>
      <c r="I126" s="160"/>
      <c r="J126" s="160"/>
    </row>
    <row r="127" spans="1:10" s="156" customFormat="1" ht="25.5" hidden="1" x14ac:dyDescent="0.25">
      <c r="A127" s="166" t="s">
        <v>27</v>
      </c>
      <c r="B127" s="167"/>
      <c r="C127" s="166">
        <v>16.263999999999999</v>
      </c>
      <c r="D127" s="166"/>
      <c r="E127" s="166"/>
      <c r="F127" s="166">
        <v>16.07</v>
      </c>
      <c r="H127" s="159"/>
      <c r="I127" s="160"/>
      <c r="J127" s="160"/>
    </row>
    <row r="128" spans="1:10" s="156" customFormat="1" ht="51" hidden="1" x14ac:dyDescent="0.25">
      <c r="A128" s="166" t="s">
        <v>67</v>
      </c>
      <c r="B128" s="167"/>
      <c r="C128" s="166">
        <v>2.4550000000000001</v>
      </c>
      <c r="D128" s="166"/>
      <c r="E128" s="166"/>
      <c r="F128" s="166">
        <v>2.4540000000000002</v>
      </c>
      <c r="H128" s="159"/>
      <c r="I128" s="160"/>
      <c r="J128" s="160"/>
    </row>
    <row r="129" spans="1:10" s="156" customFormat="1" ht="25.5" hidden="1" x14ac:dyDescent="0.25">
      <c r="A129" s="166" t="s">
        <v>68</v>
      </c>
      <c r="B129" s="167"/>
      <c r="C129" s="166">
        <v>12.56</v>
      </c>
      <c r="D129" s="166"/>
      <c r="E129" s="166"/>
      <c r="F129" s="166">
        <v>12.42</v>
      </c>
      <c r="H129" s="159"/>
      <c r="I129" s="160"/>
      <c r="J129" s="160"/>
    </row>
    <row r="130" spans="1:10" s="156" customFormat="1" ht="25.5" hidden="1" x14ac:dyDescent="0.25">
      <c r="A130" s="166" t="s">
        <v>36</v>
      </c>
      <c r="B130" s="167"/>
      <c r="C130" s="166"/>
      <c r="D130" s="166"/>
      <c r="E130" s="166"/>
      <c r="F130" s="166"/>
      <c r="H130" s="159"/>
      <c r="I130" s="160"/>
      <c r="J130" s="160"/>
    </row>
    <row r="131" spans="1:10" s="156" customFormat="1" hidden="1" x14ac:dyDescent="0.25">
      <c r="B131" s="157"/>
      <c r="G131" s="173"/>
      <c r="H131" s="159"/>
      <c r="I131" s="160"/>
      <c r="J131" s="160"/>
    </row>
    <row r="132" spans="1:10" s="156" customFormat="1" hidden="1" x14ac:dyDescent="0.25">
      <c r="B132" s="157"/>
      <c r="G132" s="173"/>
      <c r="H132" s="159"/>
      <c r="I132" s="160"/>
      <c r="J132" s="160"/>
    </row>
    <row r="133" spans="1:10" s="177" customFormat="1" ht="56.25" hidden="1" customHeight="1" x14ac:dyDescent="0.4">
      <c r="A133" s="161" t="s">
        <v>66</v>
      </c>
      <c r="B133" s="162"/>
      <c r="C133" s="161" t="s">
        <v>44</v>
      </c>
      <c r="D133" s="161"/>
      <c r="E133" s="161"/>
      <c r="F133" s="161" t="s">
        <v>69</v>
      </c>
      <c r="G133" s="174"/>
      <c r="H133" s="175"/>
      <c r="I133" s="176"/>
      <c r="J133" s="176"/>
    </row>
    <row r="134" spans="1:10" s="156" customFormat="1" ht="67.5" hidden="1" customHeight="1" x14ac:dyDescent="0.25">
      <c r="A134" s="178">
        <v>1587.557</v>
      </c>
      <c r="B134" s="179"/>
      <c r="C134" s="178">
        <v>2756.97</v>
      </c>
      <c r="D134" s="178"/>
      <c r="E134" s="178"/>
      <c r="F134" s="180">
        <f>(C134-A134)/A134*100</f>
        <v>73.661166181749678</v>
      </c>
      <c r="G134" s="173"/>
      <c r="H134" s="159"/>
      <c r="I134" s="160"/>
      <c r="J134" s="160"/>
    </row>
    <row r="135" spans="1:10" s="156" customFormat="1" hidden="1" x14ac:dyDescent="0.25">
      <c r="B135" s="157"/>
      <c r="G135" s="173"/>
      <c r="H135" s="159"/>
      <c r="I135" s="160"/>
      <c r="J135" s="160"/>
    </row>
    <row r="136" spans="1:10" s="156" customFormat="1" hidden="1" x14ac:dyDescent="0.25">
      <c r="B136" s="157"/>
      <c r="G136" s="173"/>
      <c r="H136" s="159"/>
      <c r="I136" s="160"/>
      <c r="J136" s="160"/>
    </row>
    <row r="137" spans="1:10" s="177" customFormat="1" ht="27.75" hidden="1" x14ac:dyDescent="0.4">
      <c r="A137" s="161" t="s">
        <v>50</v>
      </c>
      <c r="B137" s="162"/>
      <c r="C137" s="161" t="s">
        <v>66</v>
      </c>
      <c r="D137" s="161"/>
      <c r="E137" s="161"/>
      <c r="F137" s="161" t="s">
        <v>44</v>
      </c>
      <c r="H137" s="175"/>
      <c r="I137" s="176"/>
      <c r="J137" s="176"/>
    </row>
    <row r="138" spans="1:10" s="156" customFormat="1" ht="45" hidden="1" customHeight="1" x14ac:dyDescent="0.25">
      <c r="A138" s="181" t="s">
        <v>52</v>
      </c>
      <c r="B138" s="182"/>
      <c r="C138" s="181">
        <f>C139+C140+C141+C143+C144+C145+C154</f>
        <v>1587.5569999999998</v>
      </c>
      <c r="D138" s="181"/>
      <c r="E138" s="181"/>
      <c r="F138" s="181">
        <f>F139+F140+F141+F143+F144+F145+F154+F155</f>
        <v>2756.9700000000007</v>
      </c>
      <c r="H138" s="159"/>
      <c r="I138" s="160"/>
      <c r="J138" s="160"/>
    </row>
    <row r="139" spans="1:10" s="156" customFormat="1" ht="36.75" hidden="1" customHeight="1" x14ac:dyDescent="0.25">
      <c r="A139" s="166" t="s">
        <v>20</v>
      </c>
      <c r="B139" s="167"/>
      <c r="C139" s="166">
        <v>1226.9359999999999</v>
      </c>
      <c r="D139" s="166"/>
      <c r="E139" s="166"/>
      <c r="F139" s="183">
        <v>2045</v>
      </c>
      <c r="H139" s="159"/>
      <c r="I139" s="160"/>
      <c r="J139" s="160"/>
    </row>
    <row r="140" spans="1:10" s="156" customFormat="1" ht="25.5" hidden="1" x14ac:dyDescent="0.25">
      <c r="A140" s="166" t="s">
        <v>21</v>
      </c>
      <c r="B140" s="167"/>
      <c r="C140" s="183">
        <v>259.68</v>
      </c>
      <c r="D140" s="183"/>
      <c r="E140" s="183"/>
      <c r="F140" s="183">
        <v>449.9</v>
      </c>
      <c r="H140" s="159"/>
      <c r="I140" s="160"/>
      <c r="J140" s="160"/>
    </row>
    <row r="141" spans="1:10" s="156" customFormat="1" ht="26.25" hidden="1" customHeight="1" x14ac:dyDescent="0.25">
      <c r="A141" s="6" t="s">
        <v>53</v>
      </c>
      <c r="B141" s="184"/>
      <c r="C141" s="5">
        <v>47.55</v>
      </c>
      <c r="D141" s="169"/>
      <c r="E141" s="169"/>
      <c r="F141" s="5">
        <v>82.09</v>
      </c>
      <c r="H141" s="159"/>
      <c r="I141" s="160"/>
      <c r="J141" s="160"/>
    </row>
    <row r="142" spans="1:10" s="156" customFormat="1" ht="26.25" hidden="1" customHeight="1" x14ac:dyDescent="0.25">
      <c r="A142" s="6"/>
      <c r="B142" s="184"/>
      <c r="C142" s="5"/>
      <c r="D142" s="169"/>
      <c r="E142" s="169"/>
      <c r="F142" s="5"/>
      <c r="H142" s="159"/>
      <c r="I142" s="160"/>
      <c r="J142" s="160"/>
    </row>
    <row r="143" spans="1:10" s="156" customFormat="1" ht="51" hidden="1" x14ac:dyDescent="0.25">
      <c r="A143" s="166" t="s">
        <v>56</v>
      </c>
      <c r="B143" s="167"/>
      <c r="C143" s="183">
        <v>7.5220000000000002</v>
      </c>
      <c r="D143" s="183"/>
      <c r="E143" s="183"/>
      <c r="F143" s="183">
        <v>19.757000000000001</v>
      </c>
      <c r="H143" s="159"/>
      <c r="I143" s="160"/>
      <c r="J143" s="160"/>
    </row>
    <row r="144" spans="1:10" s="156" customFormat="1" ht="25.5" hidden="1" x14ac:dyDescent="0.25">
      <c r="A144" s="166" t="s">
        <v>57</v>
      </c>
      <c r="B144" s="167"/>
      <c r="C144" s="183">
        <v>3.0139999999999998</v>
      </c>
      <c r="D144" s="183"/>
      <c r="E144" s="183"/>
      <c r="F144" s="183">
        <v>15.15</v>
      </c>
      <c r="H144" s="159"/>
      <c r="I144" s="160"/>
      <c r="J144" s="160"/>
    </row>
    <row r="145" spans="1:10" s="156" customFormat="1" ht="25.5" hidden="1" x14ac:dyDescent="0.25">
      <c r="A145" s="166" t="s">
        <v>58</v>
      </c>
      <c r="B145" s="167"/>
      <c r="C145" s="166">
        <f>C146+C147+C148</f>
        <v>36.135999999999996</v>
      </c>
      <c r="D145" s="166"/>
      <c r="E145" s="166"/>
      <c r="F145" s="166">
        <f>F146+F147+F148</f>
        <v>46.692999999999998</v>
      </c>
      <c r="H145" s="159"/>
      <c r="I145" s="160"/>
      <c r="J145" s="160"/>
    </row>
    <row r="146" spans="1:10" s="156" customFormat="1" ht="25.5" hidden="1" x14ac:dyDescent="0.25">
      <c r="A146" s="166" t="s">
        <v>27</v>
      </c>
      <c r="B146" s="167"/>
      <c r="C146" s="166">
        <v>16.780999999999999</v>
      </c>
      <c r="D146" s="166"/>
      <c r="E146" s="166"/>
      <c r="F146" s="166">
        <v>30.280999999999999</v>
      </c>
      <c r="H146" s="159"/>
      <c r="I146" s="160"/>
      <c r="J146" s="160"/>
    </row>
    <row r="147" spans="1:10" s="156" customFormat="1" ht="25.5" hidden="1" x14ac:dyDescent="0.25">
      <c r="A147" s="166" t="s">
        <v>59</v>
      </c>
      <c r="B147" s="167"/>
      <c r="C147" s="166">
        <v>2.242</v>
      </c>
      <c r="D147" s="166"/>
      <c r="E147" s="166"/>
      <c r="F147" s="166">
        <v>2.7250000000000001</v>
      </c>
      <c r="H147" s="159"/>
      <c r="I147" s="160"/>
      <c r="J147" s="160"/>
    </row>
    <row r="148" spans="1:10" s="156" customFormat="1" ht="25.5" hidden="1" x14ac:dyDescent="0.25">
      <c r="A148" s="166" t="s">
        <v>60</v>
      </c>
      <c r="B148" s="167"/>
      <c r="C148" s="166">
        <v>17.113</v>
      </c>
      <c r="D148" s="166"/>
      <c r="E148" s="166"/>
      <c r="F148" s="166">
        <v>13.686999999999999</v>
      </c>
      <c r="H148" s="159"/>
      <c r="I148" s="160"/>
      <c r="J148" s="160"/>
    </row>
    <row r="149" spans="1:10" s="156" customFormat="1" ht="26.25" hidden="1" customHeight="1" x14ac:dyDescent="0.25">
      <c r="A149" s="6" t="s">
        <v>70</v>
      </c>
      <c r="B149" s="184"/>
      <c r="C149" s="6"/>
      <c r="D149" s="168"/>
      <c r="E149" s="168"/>
      <c r="F149" s="6"/>
      <c r="H149" s="159"/>
      <c r="I149" s="160"/>
      <c r="J149" s="160"/>
    </row>
    <row r="150" spans="1:10" s="156" customFormat="1" ht="26.25" hidden="1" customHeight="1" x14ac:dyDescent="0.25">
      <c r="A150" s="6"/>
      <c r="B150" s="184"/>
      <c r="C150" s="6"/>
      <c r="D150" s="168"/>
      <c r="E150" s="168"/>
      <c r="F150" s="6"/>
      <c r="H150" s="159"/>
      <c r="I150" s="160"/>
      <c r="J150" s="160"/>
    </row>
    <row r="151" spans="1:10" s="156" customFormat="1" ht="26.25" hidden="1" customHeight="1" x14ac:dyDescent="0.25">
      <c r="A151" s="6"/>
      <c r="B151" s="184"/>
      <c r="C151" s="6"/>
      <c r="D151" s="168"/>
      <c r="E151" s="168"/>
      <c r="F151" s="6"/>
      <c r="H151" s="159"/>
      <c r="I151" s="160"/>
      <c r="J151" s="160"/>
    </row>
    <row r="152" spans="1:10" s="156" customFormat="1" ht="76.5" hidden="1" customHeight="1" x14ac:dyDescent="0.25">
      <c r="A152" s="6"/>
      <c r="B152" s="184"/>
      <c r="C152" s="6"/>
      <c r="D152" s="168"/>
      <c r="E152" s="168"/>
      <c r="F152" s="6"/>
      <c r="H152" s="159"/>
      <c r="I152" s="160"/>
      <c r="J152" s="160"/>
    </row>
    <row r="153" spans="1:10" s="156" customFormat="1" ht="26.25" hidden="1" customHeight="1" x14ac:dyDescent="0.25">
      <c r="A153" s="185" t="s">
        <v>35</v>
      </c>
      <c r="B153" s="186"/>
      <c r="C153" s="185"/>
      <c r="D153" s="185"/>
      <c r="E153" s="185"/>
      <c r="F153" s="185"/>
      <c r="H153" s="159"/>
      <c r="I153" s="160"/>
      <c r="J153" s="160"/>
    </row>
    <row r="154" spans="1:10" s="156" customFormat="1" ht="26.25" hidden="1" customHeight="1" x14ac:dyDescent="0.25">
      <c r="A154" s="166" t="s">
        <v>71</v>
      </c>
      <c r="B154" s="167"/>
      <c r="C154" s="166">
        <v>6.7190000000000003</v>
      </c>
      <c r="D154" s="166"/>
      <c r="E154" s="166"/>
      <c r="F154" s="183">
        <v>8.3800000000000008</v>
      </c>
      <c r="H154" s="159"/>
      <c r="I154" s="160"/>
      <c r="J154" s="160"/>
    </row>
    <row r="155" spans="1:10" s="156" customFormat="1" ht="47.25" hidden="1" customHeight="1" x14ac:dyDescent="0.25">
      <c r="A155" s="185" t="s">
        <v>36</v>
      </c>
      <c r="B155" s="186"/>
      <c r="C155" s="185"/>
      <c r="D155" s="185"/>
      <c r="E155" s="185"/>
      <c r="F155" s="187">
        <f>F156</f>
        <v>90</v>
      </c>
      <c r="H155" s="159"/>
      <c r="I155" s="160"/>
      <c r="J155" s="160"/>
    </row>
    <row r="156" spans="1:10" s="156" customFormat="1" ht="51" hidden="1" x14ac:dyDescent="0.25">
      <c r="A156" s="188" t="s">
        <v>63</v>
      </c>
      <c r="B156" s="189"/>
      <c r="C156" s="188"/>
      <c r="D156" s="188"/>
      <c r="E156" s="188"/>
      <c r="F156" s="190">
        <v>90</v>
      </c>
      <c r="H156" s="159"/>
      <c r="I156" s="160"/>
      <c r="J156" s="160"/>
    </row>
    <row r="157" spans="1:10" s="156" customFormat="1" ht="25.5" hidden="1" x14ac:dyDescent="0.25">
      <c r="A157" s="185"/>
      <c r="B157" s="186"/>
      <c r="C157" s="185"/>
      <c r="D157" s="185"/>
      <c r="E157" s="185"/>
      <c r="F157" s="185"/>
      <c r="H157" s="159"/>
      <c r="I157" s="160"/>
      <c r="J157" s="160"/>
    </row>
    <row r="158" spans="1:10" s="156" customFormat="1" ht="51" hidden="1" x14ac:dyDescent="0.25">
      <c r="A158" s="166" t="s">
        <v>65</v>
      </c>
      <c r="B158" s="167"/>
      <c r="C158" s="166"/>
      <c r="D158" s="166"/>
      <c r="E158" s="166"/>
      <c r="F158" s="166"/>
      <c r="H158" s="159"/>
      <c r="I158" s="160"/>
      <c r="J158" s="160"/>
    </row>
    <row r="159" spans="1:10" s="156" customFormat="1" hidden="1" x14ac:dyDescent="0.25">
      <c r="B159" s="157"/>
      <c r="G159" s="158"/>
      <c r="H159" s="159"/>
      <c r="I159" s="160"/>
      <c r="J159" s="160"/>
    </row>
    <row r="160" spans="1:10" s="156" customFormat="1" ht="27" hidden="1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160"/>
    </row>
    <row r="161" spans="1:10" s="156" customFormat="1" hidden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160"/>
    </row>
    <row r="162" spans="1:10" s="156" customFormat="1" hidden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160"/>
    </row>
    <row r="163" spans="1:10" s="156" customFormat="1" hidden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160"/>
    </row>
    <row r="164" spans="1:10" s="156" customFormat="1" hidden="1" x14ac:dyDescent="0.25">
      <c r="B164" s="157"/>
      <c r="H164" s="159"/>
      <c r="I164" s="160"/>
      <c r="J164" s="160"/>
    </row>
    <row r="165" spans="1:10" s="156" customFormat="1" hidden="1" x14ac:dyDescent="0.25">
      <c r="B165" s="157"/>
      <c r="H165" s="159"/>
      <c r="I165" s="160"/>
      <c r="J165" s="160"/>
    </row>
    <row r="166" spans="1:10" s="156" customFormat="1" hidden="1" x14ac:dyDescent="0.25">
      <c r="B166" s="157"/>
      <c r="H166" s="159"/>
      <c r="I166" s="160"/>
      <c r="J166" s="160"/>
    </row>
    <row r="167" spans="1:10" s="156" customFormat="1" hidden="1" x14ac:dyDescent="0.25">
      <c r="B167" s="157"/>
      <c r="H167" s="159"/>
      <c r="I167" s="160"/>
      <c r="J167" s="160"/>
    </row>
    <row r="168" spans="1:10" s="156" customFormat="1" hidden="1" x14ac:dyDescent="0.25">
      <c r="B168" s="157"/>
      <c r="H168" s="159"/>
      <c r="I168" s="160"/>
      <c r="J168" s="160"/>
    </row>
    <row r="169" spans="1:10" s="156" customFormat="1" hidden="1" x14ac:dyDescent="0.25">
      <c r="B169" s="157"/>
      <c r="H169" s="159"/>
      <c r="I169" s="160"/>
      <c r="J169" s="160"/>
    </row>
    <row r="170" spans="1:10" s="156" customFormat="1" hidden="1" x14ac:dyDescent="0.25">
      <c r="B170" s="157"/>
      <c r="H170" s="159"/>
      <c r="I170" s="160"/>
      <c r="J170" s="160"/>
    </row>
    <row r="171" spans="1:10" s="156" customFormat="1" hidden="1" x14ac:dyDescent="0.25">
      <c r="B171" s="157"/>
      <c r="H171" s="159"/>
      <c r="I171" s="160"/>
      <c r="J171" s="160"/>
    </row>
    <row r="172" spans="1:10" s="156" customFormat="1" hidden="1" x14ac:dyDescent="0.25">
      <c r="B172" s="157"/>
      <c r="H172" s="159"/>
      <c r="I172" s="160"/>
      <c r="J172" s="160"/>
    </row>
    <row r="173" spans="1:10" s="156" customFormat="1" ht="75" customHeight="1" x14ac:dyDescent="0.25">
      <c r="A173" s="14" t="s">
        <v>72</v>
      </c>
      <c r="B173" s="14"/>
      <c r="C173" s="14"/>
      <c r="D173" s="14"/>
      <c r="E173" s="14"/>
      <c r="F173" s="14"/>
      <c r="H173" s="159"/>
      <c r="I173" s="160"/>
      <c r="J173" s="160"/>
    </row>
    <row r="174" spans="1:10" s="156" customFormat="1" ht="108" customHeight="1" x14ac:dyDescent="0.25">
      <c r="A174" s="23" t="s">
        <v>3</v>
      </c>
      <c r="B174" s="24" t="s">
        <v>4</v>
      </c>
      <c r="C174" s="23" t="s">
        <v>5</v>
      </c>
      <c r="D174" s="25" t="s">
        <v>6</v>
      </c>
      <c r="E174" s="25" t="s">
        <v>7</v>
      </c>
      <c r="F174" s="23" t="s">
        <v>8</v>
      </c>
      <c r="H174" s="159"/>
      <c r="I174" s="160"/>
      <c r="J174" s="160"/>
    </row>
    <row r="175" spans="1:10" s="156" customFormat="1" ht="34.5" x14ac:dyDescent="0.25">
      <c r="A175" s="28" t="s">
        <v>9</v>
      </c>
      <c r="B175" s="191">
        <v>56284.3</v>
      </c>
      <c r="C175" s="30">
        <v>41698.800000000003</v>
      </c>
      <c r="D175" s="45">
        <f>(C175-B175)/B175</f>
        <v>-0.25913976011072359</v>
      </c>
      <c r="E175" s="32"/>
      <c r="F175" s="33"/>
      <c r="H175" s="159"/>
      <c r="I175" s="160"/>
      <c r="J175" s="160"/>
    </row>
    <row r="176" spans="1:10" s="156" customFormat="1" ht="34.5" x14ac:dyDescent="0.25">
      <c r="A176" s="34" t="s">
        <v>10</v>
      </c>
      <c r="B176" s="40">
        <v>8554.5</v>
      </c>
      <c r="C176" s="36">
        <v>405</v>
      </c>
      <c r="D176" s="45"/>
      <c r="E176" s="32"/>
      <c r="F176" s="33"/>
      <c r="H176" s="159"/>
      <c r="I176" s="160"/>
      <c r="J176" s="160"/>
    </row>
    <row r="177" spans="1:10" s="156" customFormat="1" ht="60" x14ac:dyDescent="0.25">
      <c r="A177" s="38" t="s">
        <v>73</v>
      </c>
      <c r="B177" s="40">
        <f>B175-B176</f>
        <v>47729.8</v>
      </c>
      <c r="C177" s="40">
        <f>C175-C176</f>
        <v>41293.800000000003</v>
      </c>
      <c r="D177" s="45"/>
      <c r="E177" s="32"/>
      <c r="F177" s="33"/>
      <c r="H177" s="159"/>
      <c r="I177" s="160"/>
      <c r="J177" s="160"/>
    </row>
    <row r="178" spans="1:10" s="156" customFormat="1" ht="34.5" x14ac:dyDescent="0.25">
      <c r="A178" s="34" t="s">
        <v>74</v>
      </c>
      <c r="B178" s="40">
        <v>4386.5</v>
      </c>
      <c r="C178" s="36">
        <v>6500</v>
      </c>
      <c r="D178" s="45"/>
      <c r="E178" s="32"/>
      <c r="F178" s="33"/>
      <c r="H178" s="159"/>
      <c r="I178" s="160"/>
      <c r="J178" s="160"/>
    </row>
    <row r="179" spans="1:10" s="156" customFormat="1" ht="60" x14ac:dyDescent="0.25">
      <c r="A179" s="38" t="s">
        <v>16</v>
      </c>
      <c r="B179" s="43">
        <f>B178</f>
        <v>4386.5</v>
      </c>
      <c r="C179" s="43">
        <f>C178</f>
        <v>6500</v>
      </c>
      <c r="D179" s="192"/>
      <c r="E179" s="32"/>
      <c r="F179" s="33"/>
      <c r="H179" s="159"/>
      <c r="I179" s="160"/>
      <c r="J179" s="160"/>
    </row>
    <row r="180" spans="1:10" s="156" customFormat="1" ht="34.5" x14ac:dyDescent="0.25">
      <c r="A180" s="28" t="s">
        <v>17</v>
      </c>
      <c r="B180" s="29">
        <f>B177+B178</f>
        <v>52116.3</v>
      </c>
      <c r="C180" s="30">
        <f>C177+C178</f>
        <v>47793.8</v>
      </c>
      <c r="D180" s="45">
        <f>(C180-B180)/B180</f>
        <v>-8.2939502612426427E-2</v>
      </c>
      <c r="E180" s="32"/>
      <c r="F180" s="33"/>
      <c r="H180" s="159"/>
      <c r="I180" s="160"/>
      <c r="J180" s="160"/>
    </row>
    <row r="181" spans="1:10" s="156" customFormat="1" ht="34.5" hidden="1" x14ac:dyDescent="0.25">
      <c r="A181" s="28"/>
      <c r="B181" s="29">
        <f>B183-B180</f>
        <v>0</v>
      </c>
      <c r="C181" s="29">
        <f>C183-C180</f>
        <v>0</v>
      </c>
      <c r="D181" s="29"/>
      <c r="E181" s="29">
        <f>E183-E180</f>
        <v>47789.306949999998</v>
      </c>
      <c r="F181" s="33"/>
      <c r="H181" s="159"/>
      <c r="I181" s="160"/>
      <c r="J181" s="160"/>
    </row>
    <row r="182" spans="1:10" s="156" customFormat="1" ht="34.5" x14ac:dyDescent="0.25">
      <c r="A182" s="49" t="s">
        <v>19</v>
      </c>
      <c r="B182" s="50">
        <f>B183</f>
        <v>52116.3</v>
      </c>
      <c r="C182" s="51">
        <f>C183</f>
        <v>47793.8</v>
      </c>
      <c r="D182" s="52">
        <f>(C182-B182)/B182</f>
        <v>-8.2939502612426427E-2</v>
      </c>
      <c r="E182" s="51">
        <f>E183</f>
        <v>47789.306949999998</v>
      </c>
      <c r="F182" s="53">
        <v>0</v>
      </c>
      <c r="H182" s="159"/>
      <c r="I182" s="160"/>
      <c r="J182" s="160"/>
    </row>
    <row r="183" spans="1:10" s="156" customFormat="1" ht="34.5" x14ac:dyDescent="0.25">
      <c r="A183" s="54" t="s">
        <v>33</v>
      </c>
      <c r="B183" s="55">
        <v>52116.3</v>
      </c>
      <c r="C183" s="56">
        <v>47793.8</v>
      </c>
      <c r="D183" s="193"/>
      <c r="E183" s="56">
        <v>47789.306949999998</v>
      </c>
      <c r="F183" s="56"/>
      <c r="H183" s="159"/>
      <c r="I183" s="160"/>
      <c r="J183" s="160"/>
    </row>
    <row r="184" spans="1:10" s="156" customFormat="1" ht="93.75" customHeight="1" x14ac:dyDescent="0.6">
      <c r="A184" s="14" t="s">
        <v>75</v>
      </c>
      <c r="B184" s="14"/>
      <c r="C184" s="14"/>
      <c r="D184" s="14"/>
      <c r="E184" s="14"/>
      <c r="F184" s="14"/>
      <c r="G184" s="194" t="s">
        <v>76</v>
      </c>
      <c r="H184" s="159"/>
      <c r="I184" s="160"/>
      <c r="J184" s="160"/>
    </row>
    <row r="185" spans="1:10" s="156" customFormat="1" ht="98.25" customHeight="1" x14ac:dyDescent="0.25">
      <c r="A185" s="23" t="s">
        <v>3</v>
      </c>
      <c r="B185" s="24" t="s">
        <v>4</v>
      </c>
      <c r="C185" s="23" t="s">
        <v>5</v>
      </c>
      <c r="D185" s="25" t="s">
        <v>6</v>
      </c>
      <c r="E185" s="25" t="s">
        <v>7</v>
      </c>
      <c r="F185" s="23" t="s">
        <v>8</v>
      </c>
      <c r="H185" s="159"/>
      <c r="I185" s="160"/>
      <c r="J185" s="160"/>
    </row>
    <row r="186" spans="1:10" s="156" customFormat="1" ht="34.5" x14ac:dyDescent="0.25">
      <c r="A186" s="28" t="s">
        <v>9</v>
      </c>
      <c r="B186" s="191">
        <v>1487.816</v>
      </c>
      <c r="C186" s="195">
        <v>1719.51</v>
      </c>
      <c r="D186" s="193">
        <f>(C186-B186)/B186</f>
        <v>0.1557275899708028</v>
      </c>
      <c r="E186" s="32"/>
      <c r="F186" s="33"/>
      <c r="H186" s="159"/>
      <c r="I186" s="160"/>
      <c r="J186" s="160"/>
    </row>
    <row r="187" spans="1:10" s="156" customFormat="1" ht="34.5" x14ac:dyDescent="0.25">
      <c r="A187" s="34" t="s">
        <v>10</v>
      </c>
      <c r="B187" s="40">
        <v>53.243000000000002</v>
      </c>
      <c r="C187" s="196"/>
      <c r="D187" s="30"/>
      <c r="E187" s="32"/>
      <c r="F187" s="33"/>
      <c r="H187" s="159"/>
      <c r="I187" s="160"/>
      <c r="J187" s="160"/>
    </row>
    <row r="188" spans="1:10" s="156" customFormat="1" ht="60" x14ac:dyDescent="0.25">
      <c r="A188" s="38" t="s">
        <v>11</v>
      </c>
      <c r="B188" s="197">
        <f>B186-B187</f>
        <v>1434.5730000000001</v>
      </c>
      <c r="C188" s="198">
        <f>C186-C187</f>
        <v>1719.51</v>
      </c>
      <c r="D188" s="30"/>
      <c r="E188" s="32"/>
      <c r="F188" s="33"/>
      <c r="H188" s="159"/>
      <c r="I188" s="160"/>
      <c r="J188" s="160"/>
    </row>
    <row r="189" spans="1:10" s="156" customFormat="1" ht="90" x14ac:dyDescent="0.25">
      <c r="A189" s="38" t="s">
        <v>77</v>
      </c>
      <c r="B189" s="197"/>
      <c r="C189" s="198">
        <v>159.88</v>
      </c>
      <c r="D189" s="30"/>
      <c r="E189" s="32"/>
      <c r="F189" s="33"/>
      <c r="H189" s="159"/>
      <c r="I189" s="160"/>
      <c r="J189" s="160"/>
    </row>
    <row r="190" spans="1:10" s="156" customFormat="1" ht="54" x14ac:dyDescent="0.25">
      <c r="A190" s="34" t="s">
        <v>78</v>
      </c>
      <c r="B190" s="40"/>
      <c r="C190" s="36">
        <v>0</v>
      </c>
      <c r="D190" s="30"/>
      <c r="E190" s="32"/>
      <c r="F190" s="33"/>
      <c r="H190" s="159"/>
      <c r="I190" s="160"/>
      <c r="J190" s="160"/>
    </row>
    <row r="191" spans="1:10" s="156" customFormat="1" ht="54" x14ac:dyDescent="0.25">
      <c r="A191" s="34" t="s">
        <v>13</v>
      </c>
      <c r="B191" s="40"/>
      <c r="C191" s="36">
        <v>0</v>
      </c>
      <c r="D191" s="30"/>
      <c r="E191" s="32"/>
      <c r="F191" s="33"/>
      <c r="H191" s="159"/>
      <c r="I191" s="160"/>
      <c r="J191" s="160"/>
    </row>
    <row r="192" spans="1:10" s="156" customFormat="1" ht="81" x14ac:dyDescent="0.25">
      <c r="A192" s="34" t="s">
        <v>14</v>
      </c>
      <c r="B192" s="40"/>
      <c r="C192" s="36">
        <v>0</v>
      </c>
      <c r="D192" s="30"/>
      <c r="E192" s="32"/>
      <c r="F192" s="33"/>
      <c r="H192" s="159"/>
      <c r="I192" s="160"/>
      <c r="J192" s="160"/>
    </row>
    <row r="193" spans="1:10" s="156" customFormat="1" ht="81" x14ac:dyDescent="0.25">
      <c r="A193" s="34" t="s">
        <v>15</v>
      </c>
      <c r="B193" s="35"/>
      <c r="C193" s="41"/>
      <c r="D193" s="32"/>
      <c r="E193" s="32"/>
      <c r="F193" s="33"/>
      <c r="H193" s="159"/>
      <c r="I193" s="160"/>
      <c r="J193" s="160"/>
    </row>
    <row r="194" spans="1:10" s="156" customFormat="1" ht="60" x14ac:dyDescent="0.25">
      <c r="A194" s="38" t="s">
        <v>16</v>
      </c>
      <c r="B194" s="43">
        <f>B190+B191+B192+B193</f>
        <v>0</v>
      </c>
      <c r="C194" s="199">
        <f>C190+C191+C192+C193+C189</f>
        <v>159.88</v>
      </c>
      <c r="D194" s="29"/>
      <c r="E194" s="32"/>
      <c r="F194" s="33"/>
      <c r="H194" s="159"/>
      <c r="I194" s="160"/>
      <c r="J194" s="160"/>
    </row>
    <row r="195" spans="1:10" s="156" customFormat="1" ht="34.5" x14ac:dyDescent="0.25">
      <c r="A195" s="28" t="s">
        <v>17</v>
      </c>
      <c r="B195" s="191">
        <f>B188</f>
        <v>1434.5730000000001</v>
      </c>
      <c r="C195" s="200">
        <f>C188+C190+C191+C192+C189</f>
        <v>1879.3899999999999</v>
      </c>
      <c r="D195" s="201">
        <f>(C195-B195)/B195</f>
        <v>0.31006926799821255</v>
      </c>
      <c r="E195" s="32"/>
      <c r="F195" s="33"/>
      <c r="H195" s="159"/>
      <c r="I195" s="160"/>
      <c r="J195" s="160"/>
    </row>
    <row r="196" spans="1:10" s="156" customFormat="1" ht="34.5" x14ac:dyDescent="0.25">
      <c r="A196" s="49" t="s">
        <v>19</v>
      </c>
      <c r="B196" s="50">
        <f>B197+B198+B199+B200+B201+B202+B204</f>
        <v>1434.5700000000002</v>
      </c>
      <c r="C196" s="202">
        <f>C197+C198+C199+C200+C201+C202+C204</f>
        <v>1879.39</v>
      </c>
      <c r="D196" s="201">
        <f>(C196-B196)/B196</f>
        <v>0.31007200763991988</v>
      </c>
      <c r="E196" s="202">
        <f>E197+E198+E199+E200+E201+E202+E204</f>
        <v>1879.39</v>
      </c>
      <c r="F196" s="203">
        <v>0</v>
      </c>
      <c r="H196" s="159"/>
      <c r="I196" s="160"/>
      <c r="J196" s="160"/>
    </row>
    <row r="197" spans="1:10" s="156" customFormat="1" ht="34.5" x14ac:dyDescent="0.25">
      <c r="A197" s="54" t="s">
        <v>20</v>
      </c>
      <c r="B197" s="204">
        <v>1160.76</v>
      </c>
      <c r="C197" s="205">
        <v>1502.15</v>
      </c>
      <c r="D197" s="206"/>
      <c r="E197" s="207">
        <f>C197</f>
        <v>1502.15</v>
      </c>
      <c r="F197" s="56"/>
      <c r="H197" s="159"/>
      <c r="I197" s="160"/>
      <c r="J197" s="160"/>
    </row>
    <row r="198" spans="1:10" s="156" customFormat="1" ht="34.5" x14ac:dyDescent="0.25">
      <c r="A198" s="54" t="s">
        <v>21</v>
      </c>
      <c r="B198" s="204">
        <v>256.35000000000002</v>
      </c>
      <c r="C198" s="205">
        <v>328.65</v>
      </c>
      <c r="D198" s="206"/>
      <c r="E198" s="207">
        <f>C198</f>
        <v>328.65</v>
      </c>
      <c r="F198" s="56"/>
      <c r="H198" s="159"/>
      <c r="I198" s="160"/>
      <c r="J198" s="160"/>
    </row>
    <row r="199" spans="1:10" s="156" customFormat="1" ht="54" x14ac:dyDescent="0.25">
      <c r="A199" s="54" t="s">
        <v>79</v>
      </c>
      <c r="B199" s="204">
        <v>5.78</v>
      </c>
      <c r="C199" s="205">
        <v>29.09</v>
      </c>
      <c r="D199" s="206"/>
      <c r="E199" s="207">
        <f>C199</f>
        <v>29.09</v>
      </c>
      <c r="F199" s="56"/>
      <c r="H199" s="159"/>
      <c r="I199" s="160"/>
      <c r="J199" s="160"/>
    </row>
    <row r="200" spans="1:10" s="156" customFormat="1" ht="34.5" x14ac:dyDescent="0.25">
      <c r="A200" s="54" t="s">
        <v>23</v>
      </c>
      <c r="B200" s="204"/>
      <c r="C200" s="205"/>
      <c r="D200" s="208"/>
      <c r="E200" s="207">
        <f>C200</f>
        <v>0</v>
      </c>
      <c r="F200" s="56"/>
      <c r="H200" s="159"/>
      <c r="I200" s="160"/>
      <c r="J200" s="160"/>
    </row>
    <row r="201" spans="1:10" s="156" customFormat="1" ht="54" x14ac:dyDescent="0.25">
      <c r="A201" s="57" t="s">
        <v>24</v>
      </c>
      <c r="B201" s="66">
        <v>1</v>
      </c>
      <c r="C201" s="207">
        <v>1</v>
      </c>
      <c r="D201" s="206"/>
      <c r="E201" s="207">
        <f>C201</f>
        <v>1</v>
      </c>
      <c r="F201" s="59"/>
      <c r="H201" s="159"/>
      <c r="I201" s="160"/>
      <c r="J201" s="160"/>
    </row>
    <row r="202" spans="1:10" s="156" customFormat="1" ht="15.75" customHeight="1" x14ac:dyDescent="0.25">
      <c r="A202" s="13" t="s">
        <v>25</v>
      </c>
      <c r="B202" s="3"/>
      <c r="C202" s="2"/>
      <c r="D202" s="1"/>
      <c r="E202" s="2">
        <v>0</v>
      </c>
      <c r="F202" s="12"/>
      <c r="H202" s="159"/>
      <c r="I202" s="160"/>
      <c r="J202" s="160"/>
    </row>
    <row r="203" spans="1:10" s="156" customFormat="1" ht="15.75" customHeight="1" x14ac:dyDescent="0.25">
      <c r="A203" s="13"/>
      <c r="B203" s="3"/>
      <c r="C203" s="2"/>
      <c r="D203" s="1"/>
      <c r="E203" s="2"/>
      <c r="F203" s="12"/>
      <c r="H203" s="159"/>
      <c r="I203" s="160"/>
      <c r="J203" s="160"/>
    </row>
    <row r="204" spans="1:10" s="156" customFormat="1" ht="41.1" customHeight="1" x14ac:dyDescent="0.25">
      <c r="A204" s="60" t="s">
        <v>26</v>
      </c>
      <c r="B204" s="210">
        <f>B205+B206+B207</f>
        <v>10.68</v>
      </c>
      <c r="C204" s="210">
        <f>C205+C206+C207</f>
        <v>18.5</v>
      </c>
      <c r="D204" s="206"/>
      <c r="E204" s="209">
        <f>C204</f>
        <v>18.5</v>
      </c>
      <c r="F204" s="59"/>
      <c r="H204" s="159"/>
      <c r="I204" s="160"/>
      <c r="J204" s="160"/>
    </row>
    <row r="205" spans="1:10" s="156" customFormat="1" ht="34.5" x14ac:dyDescent="0.25">
      <c r="A205" s="60" t="s">
        <v>27</v>
      </c>
      <c r="B205" s="211">
        <v>6.04</v>
      </c>
      <c r="C205" s="209">
        <v>9.41</v>
      </c>
      <c r="D205" s="206"/>
      <c r="E205" s="209">
        <f>C205</f>
        <v>9.41</v>
      </c>
      <c r="F205" s="59"/>
      <c r="H205" s="159"/>
      <c r="I205" s="160"/>
      <c r="J205" s="160"/>
    </row>
    <row r="206" spans="1:10" s="156" customFormat="1" ht="54" x14ac:dyDescent="0.25">
      <c r="A206" s="60" t="s">
        <v>28</v>
      </c>
      <c r="B206" s="211">
        <v>0.51</v>
      </c>
      <c r="C206" s="209">
        <v>1.1100000000000001</v>
      </c>
      <c r="D206" s="206"/>
      <c r="E206" s="209">
        <f>C206</f>
        <v>1.1100000000000001</v>
      </c>
      <c r="F206" s="59"/>
      <c r="H206" s="159"/>
      <c r="I206" s="160"/>
      <c r="J206" s="160"/>
    </row>
    <row r="207" spans="1:10" s="156" customFormat="1" ht="34.5" x14ac:dyDescent="0.25">
      <c r="A207" s="60" t="s">
        <v>80</v>
      </c>
      <c r="B207" s="211">
        <v>4.13</v>
      </c>
      <c r="C207" s="209">
        <v>7.98</v>
      </c>
      <c r="D207" s="200"/>
      <c r="E207" s="209">
        <f>C207</f>
        <v>7.98</v>
      </c>
      <c r="F207" s="64"/>
      <c r="H207" s="159"/>
      <c r="I207" s="160"/>
      <c r="J207" s="160"/>
    </row>
    <row r="208" spans="1:10" s="156" customFormat="1" x14ac:dyDescent="0.25">
      <c r="B208" s="157"/>
      <c r="H208" s="159"/>
      <c r="I208" s="160"/>
      <c r="J208" s="160"/>
    </row>
    <row r="209" spans="2:10" s="156" customFormat="1" x14ac:dyDescent="0.25">
      <c r="B209" s="157"/>
      <c r="H209" s="159"/>
      <c r="I209" s="160"/>
      <c r="J209" s="160"/>
    </row>
    <row r="210" spans="2:10" s="156" customFormat="1" x14ac:dyDescent="0.25">
      <c r="B210" s="157"/>
      <c r="H210" s="159"/>
      <c r="I210" s="160"/>
      <c r="J210" s="160"/>
    </row>
    <row r="211" spans="2:10" s="156" customFormat="1" x14ac:dyDescent="0.25">
      <c r="B211" s="157"/>
      <c r="H211" s="159"/>
      <c r="I211" s="160"/>
      <c r="J211" s="160"/>
    </row>
    <row r="212" spans="2:10" s="156" customFormat="1" x14ac:dyDescent="0.25">
      <c r="B212" s="157"/>
      <c r="H212" s="159"/>
      <c r="I212" s="160"/>
      <c r="J212" s="160"/>
    </row>
    <row r="213" spans="2:10" s="156" customFormat="1" x14ac:dyDescent="0.25">
      <c r="B213" s="157"/>
      <c r="H213" s="159"/>
      <c r="I213" s="160"/>
      <c r="J213" s="160"/>
    </row>
    <row r="214" spans="2:10" s="156" customFormat="1" x14ac:dyDescent="0.25">
      <c r="B214" s="157"/>
      <c r="H214" s="159"/>
      <c r="I214" s="160"/>
      <c r="J214" s="160"/>
    </row>
    <row r="215" spans="2:10" s="156" customFormat="1" x14ac:dyDescent="0.25">
      <c r="B215" s="157"/>
      <c r="H215" s="159"/>
      <c r="I215" s="160"/>
      <c r="J215" s="160"/>
    </row>
    <row r="216" spans="2:10" s="156" customFormat="1" x14ac:dyDescent="0.25">
      <c r="B216" s="157"/>
      <c r="H216" s="159"/>
      <c r="I216" s="160"/>
      <c r="J216" s="160"/>
    </row>
    <row r="217" spans="2:10" s="156" customFormat="1" x14ac:dyDescent="0.25">
      <c r="B217" s="157"/>
      <c r="H217" s="159"/>
      <c r="I217" s="160"/>
      <c r="J217" s="160"/>
    </row>
    <row r="218" spans="2:10" s="156" customFormat="1" x14ac:dyDescent="0.25">
      <c r="B218" s="157"/>
      <c r="H218" s="159"/>
      <c r="I218" s="160"/>
      <c r="J218" s="160"/>
    </row>
    <row r="219" spans="2:10" s="156" customFormat="1" x14ac:dyDescent="0.25">
      <c r="B219" s="157"/>
      <c r="H219" s="159"/>
      <c r="I219" s="160"/>
      <c r="J219" s="160"/>
    </row>
    <row r="220" spans="2:10" s="156" customFormat="1" x14ac:dyDescent="0.25">
      <c r="B220" s="157"/>
      <c r="H220" s="159"/>
      <c r="I220" s="160"/>
      <c r="J220" s="160"/>
    </row>
    <row r="221" spans="2:10" s="156" customFormat="1" x14ac:dyDescent="0.25">
      <c r="B221" s="157"/>
      <c r="H221" s="159"/>
      <c r="I221" s="160"/>
      <c r="J221" s="160"/>
    </row>
    <row r="222" spans="2:10" s="156" customFormat="1" x14ac:dyDescent="0.25">
      <c r="B222" s="157"/>
      <c r="H222" s="159"/>
      <c r="I222" s="160"/>
      <c r="J222" s="160"/>
    </row>
    <row r="223" spans="2:10" s="156" customFormat="1" x14ac:dyDescent="0.25">
      <c r="B223" s="157"/>
      <c r="H223" s="159"/>
      <c r="I223" s="160"/>
      <c r="J223" s="160"/>
    </row>
    <row r="224" spans="2:10" s="156" customFormat="1" x14ac:dyDescent="0.25">
      <c r="B224" s="157"/>
      <c r="H224" s="159"/>
      <c r="I224" s="160"/>
      <c r="J224" s="160"/>
    </row>
  </sheetData>
  <mergeCells count="41">
    <mergeCell ref="A160:I163"/>
    <mergeCell ref="A173:F173"/>
    <mergeCell ref="A184:F184"/>
    <mergeCell ref="A202:A203"/>
    <mergeCell ref="B202:B203"/>
    <mergeCell ref="C202:C203"/>
    <mergeCell ref="D202:D203"/>
    <mergeCell ref="E202:E203"/>
    <mergeCell ref="F202:F203"/>
    <mergeCell ref="A141:A142"/>
    <mergeCell ref="C141:C142"/>
    <mergeCell ref="F141:F142"/>
    <mergeCell ref="A149:A152"/>
    <mergeCell ref="C149:C152"/>
    <mergeCell ref="F149:F152"/>
    <mergeCell ref="A69:A70"/>
    <mergeCell ref="F69:F70"/>
    <mergeCell ref="G83:G84"/>
    <mergeCell ref="G88:G93"/>
    <mergeCell ref="G98:G105"/>
    <mergeCell ref="G54:G55"/>
    <mergeCell ref="A56:A57"/>
    <mergeCell ref="C56:C57"/>
    <mergeCell ref="G56:G57"/>
    <mergeCell ref="G58:G63"/>
    <mergeCell ref="A31:A32"/>
    <mergeCell ref="C31:C32"/>
    <mergeCell ref="E31:E32"/>
    <mergeCell ref="F31:F32"/>
    <mergeCell ref="A54:A55"/>
    <mergeCell ref="C54:C55"/>
    <mergeCell ref="A29:A30"/>
    <mergeCell ref="C29:C30"/>
    <mergeCell ref="E29:E30"/>
    <mergeCell ref="F29:F30"/>
    <mergeCell ref="G29:I29"/>
    <mergeCell ref="A2:F2"/>
    <mergeCell ref="A20:A21"/>
    <mergeCell ref="C20:C21"/>
    <mergeCell ref="E20:E21"/>
    <mergeCell ref="F20:F21"/>
  </mergeCells>
  <pageMargins left="0.118055555555556" right="0.118055555555556" top="0.15763888888888899" bottom="0.15763888888888899" header="0.511811023622047" footer="0.511811023622047"/>
  <pageSetup paperSize="9" scale="50" orientation="portrait" horizontalDpi="300" verticalDpi="300" r:id="rId1"/>
  <rowBreaks count="1" manualBreakCount="1">
    <brk id="38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2201160</vt:lpstr>
      <vt:lpstr>'2201160'!Область_печати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2</cp:revision>
  <cp:lastPrinted>2024-02-23T08:22:44Z</cp:lastPrinted>
  <dcterms:created xsi:type="dcterms:W3CDTF">2019-02-11T10:48:55Z</dcterms:created>
  <dcterms:modified xsi:type="dcterms:W3CDTF">2024-02-23T08:23:47Z</dcterms:modified>
  <dc:language>ru-RU</dc:language>
</cp:coreProperties>
</file>